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omments1.xml" ContentType="application/vnd.openxmlformats-officedocument.spreadsheetml.comments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harts/chart4.xml" ContentType="application/vnd.openxmlformats-officedocument.drawingml.chart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5.xml" ContentType="application/vnd.openxmlformats-officedocument.drawingml.chart+xml"/>
  <Override PartName="/xl/drawings/drawing12.xml" ContentType="application/vnd.openxmlformats-officedocument.drawing+xml"/>
  <Override PartName="/xl/charts/chart6.xml" ContentType="application/vnd.openxmlformats-officedocument.drawingml.chart+xml"/>
  <Override PartName="/xl/drawings/drawing13.xml" ContentType="application/vnd.openxmlformats-officedocument.drawing+xml"/>
  <Override PartName="/xl/charts/chart7.xml" ContentType="application/vnd.openxmlformats-officedocument.drawingml.chart+xml"/>
  <Override PartName="/xl/drawings/drawing14.xml" ContentType="application/vnd.openxmlformats-officedocument.drawing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市町村支援課\　財政係\03　決算統計（公営企業分のみ）\R01年度分\◎決算の概要（ＨＰ・記者発表資料）\ＨＰ公表\"/>
    </mc:Choice>
  </mc:AlternateContent>
  <bookViews>
    <workbookView xWindow="450" yWindow="120" windowWidth="9390" windowHeight="8280"/>
  </bookViews>
  <sheets>
    <sheet name="１" sheetId="18" r:id="rId1"/>
    <sheet name="２" sheetId="16" r:id="rId2"/>
    <sheet name="３" sheetId="19" r:id="rId3"/>
    <sheet name="４" sheetId="7" r:id="rId4"/>
    <sheet name="５" sheetId="8" r:id="rId5"/>
    <sheet name="６" sheetId="20" r:id="rId6"/>
    <sheet name="７" sheetId="17" r:id="rId7"/>
    <sheet name="８" sheetId="12" r:id="rId8"/>
    <sheet name="９" sheetId="13" r:id="rId9"/>
    <sheet name="１０" sheetId="14" r:id="rId10"/>
  </sheets>
  <definedNames>
    <definedName name="_xlnm._FilterDatabase" localSheetId="9" hidden="1">'１０'!$C$55:$I$61</definedName>
    <definedName name="_xlnm._FilterDatabase" localSheetId="5" hidden="1">'６'!$C$58:$I$63</definedName>
    <definedName name="_xlnm._FilterDatabase" localSheetId="6" hidden="1">'７'!$C$61:$I$65</definedName>
    <definedName name="_xlnm._FilterDatabase" localSheetId="7" hidden="1">'８'!$C$61:$I$65</definedName>
    <definedName name="_xlnm._FilterDatabase" localSheetId="8" hidden="1">'９'!$C$61:$I$66</definedName>
    <definedName name="_xlnm.Print_Area" localSheetId="0">'１'!$A$3:$I$55</definedName>
    <definedName name="_xlnm.Print_Area" localSheetId="9">'１０'!$A$1:$M$53</definedName>
    <definedName name="_xlnm.Print_Area" localSheetId="1">'２'!$A$1:$J$55</definedName>
    <definedName name="_xlnm.Print_Area" localSheetId="2">'３'!$A$1:$M$55</definedName>
    <definedName name="_xlnm.Print_Area" localSheetId="3">'４'!$A$1:$K$52</definedName>
    <definedName name="_xlnm.Print_Area" localSheetId="4">'５'!$A$1:$K$36</definedName>
    <definedName name="_xlnm.Print_Area" localSheetId="5">'６'!$A$1:$M$56</definedName>
    <definedName name="_xlnm.Print_Area" localSheetId="6">'７'!$A$1:$M$57</definedName>
    <definedName name="_xlnm.Print_Area" localSheetId="7">'８'!$A$1:$M$57</definedName>
    <definedName name="_xlnm.Print_Area" localSheetId="8">'９'!$A$1:$M$58</definedName>
  </definedNames>
  <calcPr calcId="152511"/>
</workbook>
</file>

<file path=xl/calcChain.xml><?xml version="1.0" encoding="utf-8"?>
<calcChain xmlns="http://schemas.openxmlformats.org/spreadsheetml/2006/main">
  <c r="K57" i="19" l="1"/>
  <c r="N54" i="16" l="1"/>
  <c r="O34" i="8" l="1"/>
  <c r="M34" i="8"/>
  <c r="J42" i="13" l="1"/>
  <c r="N54" i="12"/>
  <c r="L45" i="12"/>
  <c r="I59" i="20"/>
  <c r="D13" i="8"/>
  <c r="D33" i="8"/>
  <c r="D31" i="8"/>
  <c r="D29" i="8"/>
  <c r="D27" i="8"/>
  <c r="D25" i="8"/>
  <c r="D23" i="8"/>
  <c r="D21" i="8"/>
  <c r="D19" i="8"/>
  <c r="D17" i="8"/>
  <c r="D15" i="8"/>
  <c r="G18" i="8"/>
  <c r="F19" i="8"/>
  <c r="F13" i="8"/>
  <c r="J43" i="19"/>
  <c r="I37" i="18"/>
  <c r="F57" i="18"/>
  <c r="G57" i="18"/>
  <c r="H57" i="18"/>
  <c r="G60" i="18" l="1"/>
  <c r="F60" i="18"/>
  <c r="E60" i="18"/>
  <c r="D60" i="18"/>
  <c r="G59" i="18"/>
  <c r="F59" i="18"/>
  <c r="E59" i="18"/>
  <c r="D59" i="18"/>
  <c r="G58" i="18"/>
  <c r="F58" i="18"/>
  <c r="E58" i="18"/>
  <c r="D58" i="18"/>
  <c r="E57" i="18"/>
  <c r="D57" i="18"/>
  <c r="I63" i="12" l="1"/>
  <c r="I62" i="12"/>
  <c r="I64" i="17" l="1"/>
  <c r="I62" i="20"/>
  <c r="I60" i="20"/>
  <c r="E50" i="7" l="1"/>
  <c r="E41" i="7"/>
  <c r="H58" i="16" l="1"/>
  <c r="I61" i="20" l="1"/>
  <c r="E34" i="8" l="1"/>
  <c r="F38" i="8" s="1"/>
  <c r="C34" i="8"/>
  <c r="D35" i="8" s="1"/>
  <c r="F17" i="8"/>
  <c r="I60" i="19"/>
  <c r="E59" i="16"/>
  <c r="F59" i="16"/>
  <c r="G59" i="16"/>
  <c r="H59" i="16"/>
  <c r="D59" i="16"/>
  <c r="H58" i="18"/>
  <c r="I59" i="19"/>
  <c r="I58" i="19"/>
  <c r="E60" i="16"/>
  <c r="F60" i="16"/>
  <c r="G60" i="16"/>
  <c r="H60" i="16"/>
  <c r="D60" i="16"/>
  <c r="E58" i="16"/>
  <c r="F58" i="16"/>
  <c r="G58" i="16"/>
  <c r="D58" i="16"/>
  <c r="H60" i="18" l="1"/>
  <c r="H59" i="18"/>
  <c r="J48" i="14" l="1"/>
  <c r="K48" i="14"/>
  <c r="L48" i="14"/>
  <c r="E51" i="14"/>
  <c r="F51" i="14"/>
  <c r="G51" i="14"/>
  <c r="H51" i="14"/>
  <c r="E58" i="14"/>
  <c r="F58" i="14"/>
  <c r="G58" i="14"/>
  <c r="H58" i="14"/>
  <c r="E57" i="14"/>
  <c r="F57" i="14"/>
  <c r="G57" i="14"/>
  <c r="H57" i="14"/>
  <c r="E56" i="14"/>
  <c r="E59" i="14" s="1"/>
  <c r="F56" i="14"/>
  <c r="F59" i="14" s="1"/>
  <c r="G56" i="14"/>
  <c r="G59" i="14" s="1"/>
  <c r="H56" i="14"/>
  <c r="H59" i="14" s="1"/>
  <c r="E65" i="13"/>
  <c r="F65" i="13"/>
  <c r="G65" i="13"/>
  <c r="H65" i="13"/>
  <c r="I65" i="13"/>
  <c r="J49" i="13"/>
  <c r="K49" i="13"/>
  <c r="L49" i="13"/>
  <c r="E64" i="13"/>
  <c r="F64" i="13"/>
  <c r="G64" i="13"/>
  <c r="H64" i="13"/>
  <c r="E63" i="13"/>
  <c r="F63" i="13"/>
  <c r="G63" i="13"/>
  <c r="H63" i="13"/>
  <c r="E62" i="13"/>
  <c r="F62" i="13"/>
  <c r="G62" i="13"/>
  <c r="H62" i="13"/>
  <c r="E56" i="13"/>
  <c r="F56" i="13"/>
  <c r="G56" i="13"/>
  <c r="H56" i="13"/>
  <c r="E47" i="13"/>
  <c r="E57" i="13" s="1"/>
  <c r="E66" i="13" s="1"/>
  <c r="F47" i="13"/>
  <c r="F57" i="13" s="1"/>
  <c r="F66" i="13" s="1"/>
  <c r="G47" i="13"/>
  <c r="G57" i="13" s="1"/>
  <c r="G66" i="13" s="1"/>
  <c r="H47" i="13"/>
  <c r="H57" i="13" s="1"/>
  <c r="H66" i="13" s="1"/>
  <c r="E67" i="13" l="1"/>
  <c r="H67" i="13"/>
  <c r="F67" i="13"/>
  <c r="G67" i="13"/>
  <c r="N43" i="12"/>
  <c r="N44" i="12"/>
  <c r="N45" i="12"/>
  <c r="N46" i="12"/>
  <c r="N48" i="12"/>
  <c r="N50" i="12"/>
  <c r="N51" i="12"/>
  <c r="N52" i="12"/>
  <c r="N53" i="12"/>
  <c r="N55" i="12"/>
  <c r="N42" i="12"/>
  <c r="K44" i="12"/>
  <c r="L44" i="12"/>
  <c r="M44" i="12"/>
  <c r="L43" i="12"/>
  <c r="M43" i="12"/>
  <c r="E64" i="12"/>
  <c r="F64" i="12"/>
  <c r="G64" i="12"/>
  <c r="H64" i="12"/>
  <c r="E63" i="12"/>
  <c r="F63" i="12"/>
  <c r="G63" i="12"/>
  <c r="H63" i="12"/>
  <c r="E62" i="12"/>
  <c r="F62" i="12"/>
  <c r="G62" i="12"/>
  <c r="H62" i="12"/>
  <c r="E64" i="17"/>
  <c r="F64" i="17"/>
  <c r="G64" i="17"/>
  <c r="H64" i="17"/>
  <c r="E63" i="17"/>
  <c r="F63" i="17"/>
  <c r="G63" i="17"/>
  <c r="H63" i="17"/>
  <c r="E62" i="17"/>
  <c r="F62" i="17"/>
  <c r="G62" i="17"/>
  <c r="H62" i="17"/>
  <c r="E56" i="12"/>
  <c r="F56" i="12"/>
  <c r="G56" i="12"/>
  <c r="H56" i="12"/>
  <c r="E47" i="12"/>
  <c r="E57" i="12" s="1"/>
  <c r="E65" i="12" s="1"/>
  <c r="E66" i="12" s="1"/>
  <c r="F47" i="12"/>
  <c r="F57" i="12" s="1"/>
  <c r="G47" i="12"/>
  <c r="G57" i="12" s="1"/>
  <c r="G65" i="12" s="1"/>
  <c r="G66" i="12" s="1"/>
  <c r="H47" i="12"/>
  <c r="H57" i="12" s="1"/>
  <c r="H65" i="12" s="1"/>
  <c r="I62" i="17"/>
  <c r="E56" i="17"/>
  <c r="F56" i="17"/>
  <c r="G56" i="17"/>
  <c r="H56" i="17"/>
  <c r="E47" i="17"/>
  <c r="E57" i="17" s="1"/>
  <c r="F47" i="17"/>
  <c r="F57" i="17" s="1"/>
  <c r="G47" i="17"/>
  <c r="G57" i="17" s="1"/>
  <c r="H47" i="17"/>
  <c r="F65" i="17" l="1"/>
  <c r="G65" i="17"/>
  <c r="E65" i="17"/>
  <c r="H57" i="17"/>
  <c r="H65" i="17" s="1"/>
  <c r="H66" i="12"/>
  <c r="F65" i="12"/>
  <c r="F66" i="12" s="1"/>
  <c r="K41" i="20"/>
  <c r="L41" i="20"/>
  <c r="M41" i="20"/>
  <c r="M46" i="20"/>
  <c r="L46" i="20"/>
  <c r="K46" i="20"/>
  <c r="J46" i="20"/>
  <c r="E53" i="20"/>
  <c r="F53" i="20"/>
  <c r="G53" i="20"/>
  <c r="H53" i="20"/>
  <c r="E44" i="20"/>
  <c r="E54" i="20" s="1"/>
  <c r="F44" i="20"/>
  <c r="F54" i="20" s="1"/>
  <c r="G44" i="20"/>
  <c r="G54" i="20" s="1"/>
  <c r="H44" i="20"/>
  <c r="H54" i="20" s="1"/>
  <c r="O37" i="19" l="1"/>
  <c r="E51" i="19"/>
  <c r="F51" i="19"/>
  <c r="G51" i="19"/>
  <c r="E42" i="19"/>
  <c r="F42" i="19"/>
  <c r="G42" i="19"/>
  <c r="F52" i="19" l="1"/>
  <c r="G52" i="19"/>
  <c r="E52" i="19"/>
  <c r="J52" i="19" s="1"/>
  <c r="D53" i="16"/>
  <c r="E53" i="16"/>
  <c r="F53" i="16"/>
  <c r="E44" i="16"/>
  <c r="E54" i="16" s="1"/>
  <c r="E61" i="16" s="1"/>
  <c r="E62" i="16" s="1"/>
  <c r="D44" i="16"/>
  <c r="D54" i="16" s="1"/>
  <c r="D61" i="16" s="1"/>
  <c r="D62" i="16" s="1"/>
  <c r="G53" i="16"/>
  <c r="G44" i="16"/>
  <c r="F44" i="16"/>
  <c r="F54" i="16" s="1"/>
  <c r="F61" i="16" s="1"/>
  <c r="F62" i="16" s="1"/>
  <c r="C50" i="7"/>
  <c r="C41" i="7"/>
  <c r="D27" i="7"/>
  <c r="C27" i="7"/>
  <c r="E26" i="7"/>
  <c r="E25" i="7"/>
  <c r="E24" i="7"/>
  <c r="E23" i="7"/>
  <c r="E22" i="7"/>
  <c r="E21" i="7"/>
  <c r="E20" i="7"/>
  <c r="E19" i="7"/>
  <c r="E27" i="7"/>
  <c r="D18" i="7"/>
  <c r="C18" i="7"/>
  <c r="E17" i="7"/>
  <c r="E16" i="7"/>
  <c r="E15" i="7"/>
  <c r="E14" i="7"/>
  <c r="E13" i="7"/>
  <c r="E18" i="7" s="1"/>
  <c r="G51" i="18"/>
  <c r="F51" i="18"/>
  <c r="E51" i="18"/>
  <c r="D51" i="18"/>
  <c r="G42" i="18"/>
  <c r="G52" i="18" s="1"/>
  <c r="G61" i="18" s="1"/>
  <c r="G62" i="18" s="1"/>
  <c r="F42" i="18"/>
  <c r="F52" i="18" s="1"/>
  <c r="F61" i="18" s="1"/>
  <c r="F62" i="18" s="1"/>
  <c r="E42" i="18"/>
  <c r="D42" i="18"/>
  <c r="D52" i="18" s="1"/>
  <c r="D61" i="18" s="1"/>
  <c r="D62" i="18" s="1"/>
  <c r="I57" i="14"/>
  <c r="E66" i="17"/>
  <c r="G66" i="17"/>
  <c r="H66" i="17"/>
  <c r="J47" i="14"/>
  <c r="K47" i="14"/>
  <c r="L47" i="14"/>
  <c r="M47" i="14"/>
  <c r="M48" i="14"/>
  <c r="J49" i="14"/>
  <c r="K49" i="14"/>
  <c r="L49" i="14"/>
  <c r="M49" i="14"/>
  <c r="J51" i="13"/>
  <c r="J52" i="13"/>
  <c r="J53" i="13"/>
  <c r="J54" i="13"/>
  <c r="J55" i="13"/>
  <c r="M49" i="13"/>
  <c r="H20" i="7"/>
  <c r="K20" i="7" s="1"/>
  <c r="H21" i="7"/>
  <c r="H22" i="7"/>
  <c r="K22" i="7" s="1"/>
  <c r="H23" i="7"/>
  <c r="H24" i="7"/>
  <c r="H25" i="7"/>
  <c r="K25" i="7" s="1"/>
  <c r="H26" i="7"/>
  <c r="H19" i="7"/>
  <c r="K19" i="7" s="1"/>
  <c r="H14" i="7"/>
  <c r="H15" i="7"/>
  <c r="K15" i="7" s="1"/>
  <c r="H16" i="7"/>
  <c r="K16" i="7" s="1"/>
  <c r="H17" i="7"/>
  <c r="K17" i="7" s="1"/>
  <c r="H13" i="7"/>
  <c r="K13" i="7" s="1"/>
  <c r="F66" i="17"/>
  <c r="M49" i="17"/>
  <c r="M47" i="20"/>
  <c r="M48" i="20"/>
  <c r="M49" i="20"/>
  <c r="M50" i="20"/>
  <c r="M51" i="20"/>
  <c r="M52" i="20"/>
  <c r="M42" i="20"/>
  <c r="M43" i="20"/>
  <c r="J47" i="20"/>
  <c r="J48" i="20"/>
  <c r="J49" i="20"/>
  <c r="J50" i="20"/>
  <c r="J51" i="20"/>
  <c r="J52" i="20"/>
  <c r="L54" i="20"/>
  <c r="H51" i="19"/>
  <c r="L51" i="19" s="1"/>
  <c r="H42" i="19"/>
  <c r="J39" i="19"/>
  <c r="I51" i="14"/>
  <c r="I63" i="14" s="1"/>
  <c r="L51" i="14"/>
  <c r="K51" i="14"/>
  <c r="J51" i="14"/>
  <c r="L50" i="14"/>
  <c r="K50" i="14"/>
  <c r="J50" i="14"/>
  <c r="L46" i="14"/>
  <c r="K46" i="14"/>
  <c r="J46" i="14"/>
  <c r="K54" i="13"/>
  <c r="K51" i="13"/>
  <c r="K51" i="20"/>
  <c r="K49" i="20"/>
  <c r="J41" i="20"/>
  <c r="K48" i="20"/>
  <c r="M48" i="17"/>
  <c r="I62" i="13"/>
  <c r="I63" i="17"/>
  <c r="G12" i="8"/>
  <c r="H51" i="18"/>
  <c r="H61" i="14"/>
  <c r="G61" i="14"/>
  <c r="F61" i="14"/>
  <c r="E61" i="14"/>
  <c r="F21" i="8"/>
  <c r="L55" i="13"/>
  <c r="L54" i="13"/>
  <c r="L53" i="13"/>
  <c r="L52" i="13"/>
  <c r="L51" i="13"/>
  <c r="L50" i="13"/>
  <c r="K55" i="13"/>
  <c r="K53" i="13"/>
  <c r="K52" i="13"/>
  <c r="K50" i="13"/>
  <c r="K48" i="13"/>
  <c r="J50" i="13"/>
  <c r="I47" i="17"/>
  <c r="M47" i="17" s="1"/>
  <c r="I56" i="17"/>
  <c r="M56" i="17" s="1"/>
  <c r="K52" i="20"/>
  <c r="K50" i="20"/>
  <c r="L52" i="20"/>
  <c r="L51" i="20"/>
  <c r="L50" i="20"/>
  <c r="L49" i="20"/>
  <c r="L48" i="20"/>
  <c r="K39" i="19"/>
  <c r="I64" i="13"/>
  <c r="I53" i="20"/>
  <c r="M53" i="20" s="1"/>
  <c r="I44" i="20"/>
  <c r="M44" i="20" s="1"/>
  <c r="M54" i="13"/>
  <c r="M53" i="13"/>
  <c r="M52" i="13"/>
  <c r="M51" i="13"/>
  <c r="M50" i="13"/>
  <c r="L42" i="13"/>
  <c r="K42" i="13"/>
  <c r="L39" i="19"/>
  <c r="F23" i="8"/>
  <c r="J39" i="20"/>
  <c r="K39" i="20"/>
  <c r="L39" i="20"/>
  <c r="M39" i="20"/>
  <c r="J42" i="20"/>
  <c r="K42" i="20"/>
  <c r="L42" i="20"/>
  <c r="J43" i="20"/>
  <c r="K43" i="20"/>
  <c r="L43" i="20"/>
  <c r="J44" i="20"/>
  <c r="K44" i="20"/>
  <c r="L44" i="20"/>
  <c r="J45" i="20"/>
  <c r="K45" i="20"/>
  <c r="L45" i="20"/>
  <c r="M45" i="20"/>
  <c r="K47" i="20"/>
  <c r="L47" i="20"/>
  <c r="J53" i="20"/>
  <c r="K53" i="20"/>
  <c r="J54" i="20"/>
  <c r="J37" i="19"/>
  <c r="K37" i="19"/>
  <c r="L37" i="19"/>
  <c r="M37" i="19"/>
  <c r="J38" i="19"/>
  <c r="K38" i="19"/>
  <c r="L38" i="19"/>
  <c r="M38" i="19"/>
  <c r="O38" i="19"/>
  <c r="M39" i="19"/>
  <c r="O39" i="19"/>
  <c r="J40" i="19"/>
  <c r="K40" i="19"/>
  <c r="L40" i="19"/>
  <c r="M40" i="19"/>
  <c r="O40" i="19"/>
  <c r="J41" i="19"/>
  <c r="K41" i="19"/>
  <c r="L41" i="19"/>
  <c r="M41" i="19"/>
  <c r="O41" i="19"/>
  <c r="I42" i="19"/>
  <c r="O42" i="19" s="1"/>
  <c r="J42" i="19"/>
  <c r="K42" i="19"/>
  <c r="L42" i="19"/>
  <c r="K43" i="19"/>
  <c r="L43" i="19"/>
  <c r="M43" i="19"/>
  <c r="O43" i="19"/>
  <c r="J44" i="19"/>
  <c r="K44" i="19"/>
  <c r="L44" i="19"/>
  <c r="M44" i="19"/>
  <c r="O44" i="19"/>
  <c r="J45" i="19"/>
  <c r="K45" i="19"/>
  <c r="L45" i="19"/>
  <c r="M45" i="19"/>
  <c r="O45" i="19"/>
  <c r="J46" i="19"/>
  <c r="K46" i="19"/>
  <c r="L46" i="19"/>
  <c r="M46" i="19"/>
  <c r="O46" i="19"/>
  <c r="J47" i="19"/>
  <c r="K47" i="19"/>
  <c r="L47" i="19"/>
  <c r="M47" i="19"/>
  <c r="O47" i="19"/>
  <c r="J48" i="19"/>
  <c r="K48" i="19"/>
  <c r="L48" i="19"/>
  <c r="M48" i="19"/>
  <c r="O48" i="19"/>
  <c r="J49" i="19"/>
  <c r="K49" i="19"/>
  <c r="L49" i="19"/>
  <c r="M49" i="19"/>
  <c r="O49" i="19"/>
  <c r="J50" i="19"/>
  <c r="K50" i="19"/>
  <c r="L50" i="19"/>
  <c r="M50" i="19"/>
  <c r="O50" i="19"/>
  <c r="I51" i="19"/>
  <c r="O51" i="19" s="1"/>
  <c r="J51" i="19"/>
  <c r="K51" i="19"/>
  <c r="I38" i="18"/>
  <c r="I39" i="18"/>
  <c r="I40" i="18"/>
  <c r="I41" i="18"/>
  <c r="H42" i="18"/>
  <c r="I43" i="18"/>
  <c r="I44" i="18"/>
  <c r="I45" i="18"/>
  <c r="I46" i="18"/>
  <c r="I47" i="18"/>
  <c r="I48" i="18"/>
  <c r="I49" i="18"/>
  <c r="I50" i="18"/>
  <c r="J42" i="17"/>
  <c r="K42" i="17"/>
  <c r="L42" i="17"/>
  <c r="M42" i="17"/>
  <c r="J43" i="17"/>
  <c r="K43" i="17"/>
  <c r="L43" i="17"/>
  <c r="M43" i="17"/>
  <c r="J44" i="17"/>
  <c r="K44" i="17"/>
  <c r="L44" i="17"/>
  <c r="M44" i="17"/>
  <c r="J45" i="17"/>
  <c r="K45" i="17"/>
  <c r="L45" i="17"/>
  <c r="M45" i="17"/>
  <c r="J46" i="17"/>
  <c r="K46" i="17"/>
  <c r="L46" i="17"/>
  <c r="M46" i="17"/>
  <c r="J47" i="17"/>
  <c r="K47" i="17"/>
  <c r="J48" i="17"/>
  <c r="K48" i="17"/>
  <c r="L48" i="17"/>
  <c r="J49" i="17"/>
  <c r="K49" i="17"/>
  <c r="L49" i="17"/>
  <c r="J50" i="17"/>
  <c r="K50" i="17"/>
  <c r="L50" i="17"/>
  <c r="M50" i="17"/>
  <c r="J51" i="17"/>
  <c r="K51" i="17"/>
  <c r="L51" i="17"/>
  <c r="M51" i="17"/>
  <c r="J52" i="17"/>
  <c r="K52" i="17"/>
  <c r="L52" i="17"/>
  <c r="M52" i="17"/>
  <c r="J53" i="17"/>
  <c r="K53" i="17"/>
  <c r="L53" i="17"/>
  <c r="M53" i="17"/>
  <c r="J54" i="17"/>
  <c r="K54" i="17"/>
  <c r="L54" i="17"/>
  <c r="M54" i="17"/>
  <c r="J55" i="17"/>
  <c r="K55" i="17"/>
  <c r="L55" i="17"/>
  <c r="M55" i="17"/>
  <c r="J56" i="17"/>
  <c r="K56" i="17"/>
  <c r="L56" i="17"/>
  <c r="I56" i="14"/>
  <c r="M45" i="13"/>
  <c r="M55" i="13"/>
  <c r="L43" i="13"/>
  <c r="M42" i="13"/>
  <c r="M43" i="13"/>
  <c r="G18" i="7"/>
  <c r="G27" i="7"/>
  <c r="I47" i="12"/>
  <c r="N47" i="12" s="1"/>
  <c r="I56" i="12"/>
  <c r="I47" i="13"/>
  <c r="M47" i="13" s="1"/>
  <c r="I58" i="14"/>
  <c r="M46" i="14"/>
  <c r="M50" i="14"/>
  <c r="I43" i="16"/>
  <c r="J43" i="16" s="1"/>
  <c r="I47" i="16"/>
  <c r="J47" i="16" s="1"/>
  <c r="K43" i="16"/>
  <c r="I40" i="16"/>
  <c r="J40" i="16" s="1"/>
  <c r="I41" i="16"/>
  <c r="J41" i="16" s="1"/>
  <c r="I42" i="16"/>
  <c r="J42" i="16" s="1"/>
  <c r="H44" i="16"/>
  <c r="H53" i="16"/>
  <c r="I45" i="16"/>
  <c r="J45" i="16" s="1"/>
  <c r="I46" i="16"/>
  <c r="J46" i="16" s="1"/>
  <c r="I48" i="16"/>
  <c r="J48" i="16" s="1"/>
  <c r="I49" i="16"/>
  <c r="J49" i="16" s="1"/>
  <c r="I50" i="16"/>
  <c r="J50" i="16" s="1"/>
  <c r="I51" i="16"/>
  <c r="J51" i="16" s="1"/>
  <c r="I52" i="16"/>
  <c r="J52" i="16" s="1"/>
  <c r="I39" i="16"/>
  <c r="J39" i="16" s="1"/>
  <c r="G36" i="7"/>
  <c r="G37" i="7"/>
  <c r="G38" i="7"/>
  <c r="G39" i="7"/>
  <c r="G40" i="7"/>
  <c r="G42" i="7"/>
  <c r="G43" i="7"/>
  <c r="G44" i="7"/>
  <c r="G45" i="7"/>
  <c r="G46" i="7"/>
  <c r="G47" i="7"/>
  <c r="G48" i="7"/>
  <c r="G49" i="7"/>
  <c r="F18" i="7"/>
  <c r="F27" i="7"/>
  <c r="I27" i="7" s="1"/>
  <c r="I26" i="7"/>
  <c r="I19" i="7"/>
  <c r="I20" i="7"/>
  <c r="J20" i="7"/>
  <c r="I21" i="7"/>
  <c r="J21" i="7"/>
  <c r="I22" i="7"/>
  <c r="J22" i="7"/>
  <c r="I23" i="7"/>
  <c r="J23" i="7"/>
  <c r="I24" i="7"/>
  <c r="J24" i="7"/>
  <c r="I25" i="7"/>
  <c r="J25" i="7"/>
  <c r="J26" i="7"/>
  <c r="J19" i="7"/>
  <c r="I13" i="7"/>
  <c r="I14" i="7"/>
  <c r="J14" i="7"/>
  <c r="K14" i="7"/>
  <c r="I15" i="7"/>
  <c r="J15" i="7"/>
  <c r="I16" i="7"/>
  <c r="J16" i="7"/>
  <c r="I17" i="7"/>
  <c r="J17" i="7"/>
  <c r="J13" i="7"/>
  <c r="F33" i="8"/>
  <c r="F31" i="8"/>
  <c r="F29" i="8"/>
  <c r="F27" i="8"/>
  <c r="F25" i="8"/>
  <c r="F15" i="8"/>
  <c r="G14" i="8"/>
  <c r="G16" i="8"/>
  <c r="G20" i="8"/>
  <c r="G22" i="8"/>
  <c r="G24" i="8"/>
  <c r="G26" i="8"/>
  <c r="G28" i="8"/>
  <c r="G30" i="8"/>
  <c r="G32" i="8"/>
  <c r="I64" i="12"/>
  <c r="J42" i="12"/>
  <c r="K42" i="12"/>
  <c r="L42" i="12"/>
  <c r="M42" i="12"/>
  <c r="J44" i="12"/>
  <c r="J45" i="12"/>
  <c r="K45" i="12"/>
  <c r="M45" i="12"/>
  <c r="J46" i="12"/>
  <c r="K46" i="12"/>
  <c r="L46" i="12"/>
  <c r="M46" i="12"/>
  <c r="J47" i="12"/>
  <c r="K47" i="12"/>
  <c r="J48" i="12"/>
  <c r="K48" i="12"/>
  <c r="L48" i="12"/>
  <c r="M48" i="12"/>
  <c r="J50" i="12"/>
  <c r="K50" i="12"/>
  <c r="L50" i="12"/>
  <c r="M50" i="12"/>
  <c r="J51" i="12"/>
  <c r="K51" i="12"/>
  <c r="L51" i="12"/>
  <c r="M51" i="12"/>
  <c r="J52" i="12"/>
  <c r="K52" i="12"/>
  <c r="L52" i="12"/>
  <c r="M52" i="12"/>
  <c r="J53" i="12"/>
  <c r="K53" i="12"/>
  <c r="L53" i="12"/>
  <c r="M53" i="12"/>
  <c r="J54" i="12"/>
  <c r="K54" i="12"/>
  <c r="L54" i="12"/>
  <c r="M54" i="12"/>
  <c r="J55" i="12"/>
  <c r="K55" i="12"/>
  <c r="L55" i="12"/>
  <c r="M55" i="12"/>
  <c r="J56" i="12"/>
  <c r="K56" i="12"/>
  <c r="J57" i="12"/>
  <c r="J43" i="13"/>
  <c r="K43" i="13"/>
  <c r="J44" i="13"/>
  <c r="K44" i="13"/>
  <c r="L44" i="13"/>
  <c r="M44" i="13"/>
  <c r="J45" i="13"/>
  <c r="K45" i="13"/>
  <c r="L45" i="13"/>
  <c r="J46" i="13"/>
  <c r="K46" i="13"/>
  <c r="L46" i="13"/>
  <c r="M46" i="13"/>
  <c r="J47" i="13"/>
  <c r="K47" i="13"/>
  <c r="L47" i="13"/>
  <c r="J48" i="13"/>
  <c r="L48" i="13"/>
  <c r="M48" i="13"/>
  <c r="I56" i="13"/>
  <c r="M56" i="13" s="1"/>
  <c r="J56" i="13"/>
  <c r="K56" i="13"/>
  <c r="L56" i="13"/>
  <c r="J57" i="13"/>
  <c r="I63" i="13"/>
  <c r="K57" i="13"/>
  <c r="K57" i="12"/>
  <c r="K54" i="20"/>
  <c r="J57" i="17"/>
  <c r="K57" i="17"/>
  <c r="L57" i="13"/>
  <c r="L57" i="17"/>
  <c r="L47" i="17"/>
  <c r="L53" i="20"/>
  <c r="C28" i="7"/>
  <c r="J27" i="7" l="1"/>
  <c r="K52" i="19"/>
  <c r="E52" i="18"/>
  <c r="E61" i="18" s="1"/>
  <c r="E62" i="18" s="1"/>
  <c r="N49" i="14"/>
  <c r="I61" i="14"/>
  <c r="I54" i="20"/>
  <c r="G34" i="8"/>
  <c r="K24" i="7"/>
  <c r="K21" i="7"/>
  <c r="K23" i="7"/>
  <c r="K26" i="7"/>
  <c r="E28" i="7"/>
  <c r="D28" i="7"/>
  <c r="C51" i="7"/>
  <c r="I52" i="19"/>
  <c r="M51" i="19"/>
  <c r="H52" i="19"/>
  <c r="L52" i="19" s="1"/>
  <c r="I42" i="18"/>
  <c r="H52" i="18"/>
  <c r="H61" i="18" s="1"/>
  <c r="I51" i="18"/>
  <c r="L43" i="16"/>
  <c r="M43" i="16" s="1"/>
  <c r="G54" i="16"/>
  <c r="G61" i="16" s="1"/>
  <c r="G62" i="16" s="1"/>
  <c r="I44" i="16"/>
  <c r="J44" i="16" s="1"/>
  <c r="M56" i="12"/>
  <c r="N56" i="12"/>
  <c r="G28" i="7"/>
  <c r="H54" i="16"/>
  <c r="I59" i="16" s="1"/>
  <c r="I53" i="16"/>
  <c r="J53" i="16" s="1"/>
  <c r="I59" i="14"/>
  <c r="M51" i="14"/>
  <c r="O53" i="14"/>
  <c r="I57" i="13"/>
  <c r="I57" i="12"/>
  <c r="M47" i="12"/>
  <c r="L56" i="12"/>
  <c r="L57" i="12"/>
  <c r="L47" i="12"/>
  <c r="I57" i="17"/>
  <c r="F35" i="8"/>
  <c r="G50" i="7"/>
  <c r="G51" i="7" s="1"/>
  <c r="E51" i="7"/>
  <c r="G41" i="7"/>
  <c r="H27" i="7"/>
  <c r="K27" i="7" s="1"/>
  <c r="F28" i="7"/>
  <c r="I28" i="7" s="1"/>
  <c r="J18" i="7"/>
  <c r="H18" i="7"/>
  <c r="I18" i="7"/>
  <c r="M42" i="19"/>
  <c r="M57" i="17" l="1"/>
  <c r="N57" i="17"/>
  <c r="I63" i="20"/>
  <c r="I64" i="20" s="1"/>
  <c r="N54" i="20"/>
  <c r="I66" i="13"/>
  <c r="I67" i="13" s="1"/>
  <c r="I60" i="13"/>
  <c r="I61" i="19"/>
  <c r="I62" i="19" s="1"/>
  <c r="J28" i="7"/>
  <c r="M54" i="20"/>
  <c r="J63" i="20"/>
  <c r="J60" i="20"/>
  <c r="M52" i="19"/>
  <c r="I52" i="18"/>
  <c r="I60" i="16"/>
  <c r="I58" i="16"/>
  <c r="H61" i="16"/>
  <c r="H62" i="18"/>
  <c r="I65" i="17"/>
  <c r="I54" i="16"/>
  <c r="J54" i="16" s="1"/>
  <c r="I65" i="12"/>
  <c r="I66" i="12" s="1"/>
  <c r="N57" i="12"/>
  <c r="M57" i="13"/>
  <c r="M57" i="12"/>
  <c r="J61" i="20"/>
  <c r="J62" i="20"/>
  <c r="J59" i="20"/>
  <c r="J64" i="20"/>
  <c r="K18" i="7"/>
  <c r="H28" i="7"/>
  <c r="K28" i="7" s="1"/>
  <c r="O52" i="19"/>
  <c r="H62" i="16" l="1"/>
  <c r="I61" i="16"/>
  <c r="I62" i="16" s="1"/>
  <c r="I57" i="18"/>
  <c r="I60" i="18"/>
  <c r="I58" i="18"/>
  <c r="I59" i="18"/>
  <c r="I61" i="18"/>
  <c r="I66" i="17"/>
  <c r="J65" i="17" s="1"/>
  <c r="J58" i="19"/>
  <c r="J59" i="19"/>
  <c r="J62" i="19"/>
  <c r="J60" i="19"/>
  <c r="J61" i="19"/>
  <c r="I62" i="18" l="1"/>
  <c r="J64" i="17"/>
  <c r="J66" i="17"/>
  <c r="J62" i="17"/>
  <c r="J63" i="17"/>
</calcChain>
</file>

<file path=xl/comments1.xml><?xml version="1.0" encoding="utf-8"?>
<comments xmlns="http://schemas.openxmlformats.org/spreadsheetml/2006/main">
  <authors>
    <author xml:space="preserve"> </author>
  </authors>
  <commentList>
    <comment ref="AH17" authorId="0" shapeId="0">
      <text>
        <r>
          <rPr>
            <sz val="9"/>
            <color indexed="81"/>
            <rFont val="ＭＳ Ｐゴシック"/>
            <family val="3"/>
            <charset val="128"/>
          </rPr>
          <t>H23赤字
黒部（農排）、南砺（公共以外）</t>
        </r>
      </text>
    </comment>
  </commentList>
</comments>
</file>

<file path=xl/sharedStrings.xml><?xml version="1.0" encoding="utf-8"?>
<sst xmlns="http://schemas.openxmlformats.org/spreadsheetml/2006/main" count="470" uniqueCount="147">
  <si>
    <t>１．事業数</t>
    <rPh sb="2" eb="4">
      <t>ジギョウ</t>
    </rPh>
    <rPh sb="4" eb="5">
      <t>スウ</t>
    </rPh>
    <phoneticPr fontId="4"/>
  </si>
  <si>
    <t>年度</t>
    <rPh sb="0" eb="2">
      <t>ネンド</t>
    </rPh>
    <phoneticPr fontId="4"/>
  </si>
  <si>
    <t>事業</t>
    <rPh sb="0" eb="2">
      <t>ジギョウ</t>
    </rPh>
    <phoneticPr fontId="4"/>
  </si>
  <si>
    <t>上水道事業</t>
  </si>
  <si>
    <t>工業用水事業</t>
  </si>
  <si>
    <t>簡易水道事業</t>
  </si>
  <si>
    <t>病院事業</t>
  </si>
  <si>
    <t>下水道事業</t>
    <rPh sb="0" eb="3">
      <t>ゲスイドウ</t>
    </rPh>
    <rPh sb="3" eb="5">
      <t>ジギョウ</t>
    </rPh>
    <phoneticPr fontId="5"/>
  </si>
  <si>
    <t>観光事業</t>
  </si>
  <si>
    <t>計</t>
  </si>
  <si>
    <t>法
非
適
用</t>
    <phoneticPr fontId="5"/>
  </si>
  <si>
    <t>電気事業</t>
  </si>
  <si>
    <t>下水道事業</t>
  </si>
  <si>
    <t>市場事業</t>
  </si>
  <si>
    <t>宅地造成事業</t>
  </si>
  <si>
    <t>駐車場事業</t>
  </si>
  <si>
    <t>介護ｻｰﾋﾞｽ事業</t>
    <rPh sb="0" eb="2">
      <t>カイゴ</t>
    </rPh>
    <rPh sb="7" eb="9">
      <t>ジギョウ</t>
    </rPh>
    <phoneticPr fontId="5"/>
  </si>
  <si>
    <t>合　　計</t>
    <phoneticPr fontId="5"/>
  </si>
  <si>
    <t>対前年度比較</t>
    <rPh sb="0" eb="1">
      <t>タイ</t>
    </rPh>
    <rPh sb="1" eb="4">
      <t>ゼンネンド</t>
    </rPh>
    <rPh sb="4" eb="6">
      <t>ヒカク</t>
    </rPh>
    <phoneticPr fontId="4"/>
  </si>
  <si>
    <t>２．職員数</t>
    <rPh sb="2" eb="5">
      <t>ショクインスウ</t>
    </rPh>
    <phoneticPr fontId="4"/>
  </si>
  <si>
    <t>（単位：人）</t>
    <rPh sb="1" eb="3">
      <t>タンイ</t>
    </rPh>
    <rPh sb="4" eb="5">
      <t>ニン</t>
    </rPh>
    <phoneticPr fontId="4"/>
  </si>
  <si>
    <t>法
適
用</t>
  </si>
  <si>
    <t>法
非
適
用</t>
  </si>
  <si>
    <t>合　　計</t>
  </si>
  <si>
    <t>区　分　</t>
    <rPh sb="0" eb="3">
      <t>クブン</t>
    </rPh>
    <phoneticPr fontId="5"/>
  </si>
  <si>
    <t>決　算　規　模※</t>
    <rPh sb="0" eb="3">
      <t>ケッサン</t>
    </rPh>
    <rPh sb="4" eb="7">
      <t>キボ</t>
    </rPh>
    <phoneticPr fontId="5"/>
  </si>
  <si>
    <t>対前年度</t>
    <rPh sb="0" eb="1">
      <t>タイ</t>
    </rPh>
    <rPh sb="1" eb="4">
      <t>ゼンネンド</t>
    </rPh>
    <phoneticPr fontId="5"/>
  </si>
  <si>
    <t>　事業名</t>
    <rPh sb="1" eb="3">
      <t>ジギョウ</t>
    </rPh>
    <rPh sb="3" eb="4">
      <t>メイ</t>
    </rPh>
    <phoneticPr fontId="5"/>
  </si>
  <si>
    <t>グラフ用</t>
    <rPh sb="0" eb="4">
      <t>グラフヨウ</t>
    </rPh>
    <phoneticPr fontId="5"/>
  </si>
  <si>
    <t>病 院 事 業</t>
    <rPh sb="0" eb="1">
      <t>ヤマイ</t>
    </rPh>
    <rPh sb="2" eb="3">
      <t>インナイ</t>
    </rPh>
    <rPh sb="4" eb="7">
      <t>ジギョウ</t>
    </rPh>
    <phoneticPr fontId="5"/>
  </si>
  <si>
    <t>そ　 の 　他</t>
    <phoneticPr fontId="5"/>
  </si>
  <si>
    <t>計</t>
    <rPh sb="0" eb="1">
      <t>ケイ</t>
    </rPh>
    <phoneticPr fontId="5"/>
  </si>
  <si>
    <t>地方公営企業の決算規模の推移</t>
    <rPh sb="0" eb="2">
      <t>チホウ</t>
    </rPh>
    <rPh sb="2" eb="4">
      <t>コウエイ</t>
    </rPh>
    <rPh sb="4" eb="6">
      <t>キギョウ</t>
    </rPh>
    <rPh sb="7" eb="9">
      <t>ケッサン</t>
    </rPh>
    <rPh sb="9" eb="11">
      <t>キボ</t>
    </rPh>
    <rPh sb="12" eb="14">
      <t>スイイ</t>
    </rPh>
    <phoneticPr fontId="5"/>
  </si>
  <si>
    <t>法
適
用</t>
    <phoneticPr fontId="5"/>
  </si>
  <si>
    <t>全体の経営状況</t>
    <rPh sb="0" eb="2">
      <t>ゼンタイ</t>
    </rPh>
    <rPh sb="3" eb="5">
      <t>ケイエイ</t>
    </rPh>
    <rPh sb="5" eb="7">
      <t>ジョウキョウ</t>
    </rPh>
    <phoneticPr fontId="4"/>
  </si>
  <si>
    <t>合計</t>
    <rPh sb="0" eb="2">
      <t>ゴウケイ</t>
    </rPh>
    <phoneticPr fontId="4"/>
  </si>
  <si>
    <t>黒字</t>
    <rPh sb="0" eb="2">
      <t>クロジ</t>
    </rPh>
    <phoneticPr fontId="4"/>
  </si>
  <si>
    <t>事業数</t>
    <phoneticPr fontId="4"/>
  </si>
  <si>
    <t>赤字</t>
    <rPh sb="0" eb="2">
      <t>アカジ</t>
    </rPh>
    <phoneticPr fontId="4"/>
  </si>
  <si>
    <t>差引　　（B）－（A)</t>
    <rPh sb="0" eb="2">
      <t>サシヒキ</t>
    </rPh>
    <phoneticPr fontId="4"/>
  </si>
  <si>
    <t>（単位：百万円）</t>
    <rPh sb="1" eb="3">
      <t>タンイ</t>
    </rPh>
    <rPh sb="4" eb="7">
      <t>ヒャクマンエン</t>
    </rPh>
    <phoneticPr fontId="4"/>
  </si>
  <si>
    <t>差引</t>
    <rPh sb="0" eb="2">
      <t>サシヒキ</t>
    </rPh>
    <phoneticPr fontId="4"/>
  </si>
  <si>
    <t>（B)</t>
    <phoneticPr fontId="4"/>
  </si>
  <si>
    <t>（B)</t>
    <phoneticPr fontId="4"/>
  </si>
  <si>
    <t>５．料金収入</t>
    <rPh sb="2" eb="4">
      <t>リョウキン</t>
    </rPh>
    <rPh sb="4" eb="6">
      <t>シュウニュウ</t>
    </rPh>
    <phoneticPr fontId="4"/>
  </si>
  <si>
    <t>地方公営企業の料金収入の状況</t>
    <rPh sb="0" eb="2">
      <t>チホウ</t>
    </rPh>
    <rPh sb="2" eb="4">
      <t>コウエイ</t>
    </rPh>
    <rPh sb="4" eb="6">
      <t>キギョウ</t>
    </rPh>
    <rPh sb="7" eb="9">
      <t>リョウキン</t>
    </rPh>
    <rPh sb="9" eb="11">
      <t>シュウニュウ</t>
    </rPh>
    <rPh sb="12" eb="14">
      <t>ジョウキョウ</t>
    </rPh>
    <phoneticPr fontId="4"/>
  </si>
  <si>
    <t>総収益</t>
    <rPh sb="0" eb="3">
      <t>ソウシュウエキ</t>
    </rPh>
    <phoneticPr fontId="4"/>
  </si>
  <si>
    <t>下水道事業</t>
    <rPh sb="0" eb="3">
      <t>ゲスイドウ</t>
    </rPh>
    <rPh sb="3" eb="5">
      <t>ジギョウ</t>
    </rPh>
    <phoneticPr fontId="4"/>
  </si>
  <si>
    <t>６．企業債発行額</t>
    <rPh sb="2" eb="4">
      <t>キギョウ</t>
    </rPh>
    <rPh sb="4" eb="5">
      <t>サイ</t>
    </rPh>
    <rPh sb="5" eb="8">
      <t>ハッコウガク</t>
    </rPh>
    <phoneticPr fontId="5"/>
  </si>
  <si>
    <t>企 業 債 発 行 額</t>
    <rPh sb="0" eb="1">
      <t>クワダ</t>
    </rPh>
    <rPh sb="2" eb="3">
      <t>ギョウ</t>
    </rPh>
    <rPh sb="4" eb="5">
      <t>サイ</t>
    </rPh>
    <rPh sb="6" eb="7">
      <t>ハツ</t>
    </rPh>
    <rPh sb="8" eb="9">
      <t>ギョウ</t>
    </rPh>
    <rPh sb="10" eb="11">
      <t>ガク</t>
    </rPh>
    <phoneticPr fontId="5"/>
  </si>
  <si>
    <t>企 業 債 現 在 高</t>
    <rPh sb="0" eb="1">
      <t>クワダ</t>
    </rPh>
    <rPh sb="2" eb="3">
      <t>ギョウ</t>
    </rPh>
    <rPh sb="4" eb="5">
      <t>サイ</t>
    </rPh>
    <rPh sb="6" eb="7">
      <t>ウツツ</t>
    </rPh>
    <rPh sb="8" eb="9">
      <t>ザイ</t>
    </rPh>
    <rPh sb="10" eb="11">
      <t>コウ</t>
    </rPh>
    <phoneticPr fontId="5"/>
  </si>
  <si>
    <t>繰 入 金</t>
    <rPh sb="0" eb="1">
      <t>クリ</t>
    </rPh>
    <rPh sb="2" eb="3">
      <t>イリ</t>
    </rPh>
    <rPh sb="4" eb="5">
      <t>キン</t>
    </rPh>
    <phoneticPr fontId="5"/>
  </si>
  <si>
    <t>（B)－（A)</t>
    <phoneticPr fontId="4"/>
  </si>
  <si>
    <t>法
適
用</t>
    <phoneticPr fontId="5"/>
  </si>
  <si>
    <t>合　　計</t>
    <phoneticPr fontId="5"/>
  </si>
  <si>
    <t>７．企業債現在高</t>
    <rPh sb="2" eb="4">
      <t>キギョウ</t>
    </rPh>
    <rPh sb="4" eb="5">
      <t>サイ</t>
    </rPh>
    <rPh sb="5" eb="7">
      <t>ゲンザイ</t>
    </rPh>
    <rPh sb="7" eb="8">
      <t>ダカ</t>
    </rPh>
    <phoneticPr fontId="5"/>
  </si>
  <si>
    <t>８．他会計繰入金</t>
    <rPh sb="2" eb="3">
      <t>タ</t>
    </rPh>
    <rPh sb="3" eb="5">
      <t>カイケイ</t>
    </rPh>
    <rPh sb="5" eb="7">
      <t>クリイレ</t>
    </rPh>
    <rPh sb="7" eb="8">
      <t>キン</t>
    </rPh>
    <phoneticPr fontId="5"/>
  </si>
  <si>
    <t>９．建設投資額</t>
    <rPh sb="2" eb="4">
      <t>ケンセツ</t>
    </rPh>
    <rPh sb="4" eb="6">
      <t>トウシ</t>
    </rPh>
    <rPh sb="6" eb="7">
      <t>ガク</t>
    </rPh>
    <phoneticPr fontId="5"/>
  </si>
  <si>
    <t>下水道</t>
    <rPh sb="0" eb="3">
      <t>ゲスイドウ</t>
    </rPh>
    <phoneticPr fontId="4"/>
  </si>
  <si>
    <t>（注）決算規模の算出は次のとおり</t>
    <rPh sb="1" eb="2">
      <t>チュウ</t>
    </rPh>
    <rPh sb="3" eb="5">
      <t>ケッサン</t>
    </rPh>
    <rPh sb="5" eb="7">
      <t>キボ</t>
    </rPh>
    <rPh sb="8" eb="10">
      <t>サンシュツ</t>
    </rPh>
    <rPh sb="11" eb="12">
      <t>ツギ</t>
    </rPh>
    <phoneticPr fontId="5"/>
  </si>
  <si>
    <t>法適用企業：総費用－減価償却＋資本的支出</t>
    <rPh sb="0" eb="1">
      <t>ホウ</t>
    </rPh>
    <rPh sb="1" eb="3">
      <t>テキヨウ</t>
    </rPh>
    <rPh sb="3" eb="5">
      <t>キギョウ</t>
    </rPh>
    <rPh sb="6" eb="9">
      <t>ソウヒヨウ</t>
    </rPh>
    <rPh sb="10" eb="12">
      <t>ゲンカ</t>
    </rPh>
    <rPh sb="12" eb="14">
      <t>ショウキャク</t>
    </rPh>
    <rPh sb="15" eb="18">
      <t>シホンテキ</t>
    </rPh>
    <rPh sb="18" eb="20">
      <t>シシュツ</t>
    </rPh>
    <phoneticPr fontId="5"/>
  </si>
  <si>
    <t>法非適用企業：総費用＋資本的支出＋積立金＋繰上充用金</t>
    <rPh sb="0" eb="1">
      <t>ホウ</t>
    </rPh>
    <rPh sb="1" eb="2">
      <t>ヒ</t>
    </rPh>
    <rPh sb="2" eb="4">
      <t>テキヨウ</t>
    </rPh>
    <rPh sb="4" eb="6">
      <t>キギョウ</t>
    </rPh>
    <rPh sb="7" eb="10">
      <t>ソウヒヨウ</t>
    </rPh>
    <rPh sb="11" eb="14">
      <t>シホンテキ</t>
    </rPh>
    <rPh sb="14" eb="16">
      <t>シシュツ</t>
    </rPh>
    <rPh sb="17" eb="19">
      <t>ツミタテ</t>
    </rPh>
    <rPh sb="19" eb="20">
      <t>キン</t>
    </rPh>
    <rPh sb="21" eb="23">
      <t>クリアゲ</t>
    </rPh>
    <rPh sb="23" eb="25">
      <t>ジュウヨウ</t>
    </rPh>
    <rPh sb="25" eb="26">
      <t>キン</t>
    </rPh>
    <phoneticPr fontId="5"/>
  </si>
  <si>
    <t>累積欠損金</t>
    <rPh sb="0" eb="2">
      <t>ルイセキ</t>
    </rPh>
    <rPh sb="2" eb="5">
      <t>ケッソンキン</t>
    </rPh>
    <phoneticPr fontId="5"/>
  </si>
  <si>
    <t>↓左表の比率計算用</t>
    <rPh sb="1" eb="2">
      <t>サ</t>
    </rPh>
    <rPh sb="2" eb="3">
      <t>ヒョウ</t>
    </rPh>
    <rPh sb="4" eb="6">
      <t>ヒリツ</t>
    </rPh>
    <rPh sb="6" eb="9">
      <t>ケイサンヨウ</t>
    </rPh>
    <phoneticPr fontId="4"/>
  </si>
  <si>
    <t>３．決算規模</t>
    <rPh sb="2" eb="4">
      <t>ケッサン</t>
    </rPh>
    <rPh sb="4" eb="6">
      <t>キボ</t>
    </rPh>
    <phoneticPr fontId="5"/>
  </si>
  <si>
    <t>４．全体の経営状況</t>
    <rPh sb="2" eb="4">
      <t>ゼンタイ</t>
    </rPh>
    <rPh sb="5" eb="7">
      <t>ケイエイ</t>
    </rPh>
    <rPh sb="7" eb="9">
      <t>ジョウキョウ</t>
    </rPh>
    <phoneticPr fontId="4"/>
  </si>
  <si>
    <t>H21 富山市△6　高岡市、射水市△2</t>
    <rPh sb="4" eb="7">
      <t>トヤマシ</t>
    </rPh>
    <rPh sb="10" eb="13">
      <t>タカオカシ</t>
    </rPh>
    <rPh sb="14" eb="16">
      <t>イミズ</t>
    </rPh>
    <rPh sb="16" eb="17">
      <t>シ</t>
    </rPh>
    <phoneticPr fontId="4"/>
  </si>
  <si>
    <t>H21 富山市△2</t>
    <rPh sb="4" eb="7">
      <t>トヤマシ</t>
    </rPh>
    <phoneticPr fontId="4"/>
  </si>
  <si>
    <t>H21　南砺市事業全廃　△14</t>
    <rPh sb="4" eb="7">
      <t>ナントシ</t>
    </rPh>
    <rPh sb="7" eb="9">
      <t>ジギョウ</t>
    </rPh>
    <rPh sb="9" eb="10">
      <t>ゼン</t>
    </rPh>
    <rPh sb="10" eb="11">
      <t>ハイ</t>
    </rPh>
    <phoneticPr fontId="4"/>
  </si>
  <si>
    <t>（B)-(A)</t>
    <phoneticPr fontId="4"/>
  </si>
  <si>
    <t>（B)-(A)</t>
    <phoneticPr fontId="4"/>
  </si>
  <si>
    <t>対前年度増減率</t>
    <rPh sb="0" eb="1">
      <t>タイ</t>
    </rPh>
    <rPh sb="1" eb="4">
      <t>ゼンネンド</t>
    </rPh>
    <rPh sb="4" eb="6">
      <t>ゾウゲン</t>
    </rPh>
    <rPh sb="6" eb="7">
      <t>リツ</t>
    </rPh>
    <phoneticPr fontId="5"/>
  </si>
  <si>
    <t>（単位：百万円、％）</t>
    <rPh sb="1" eb="3">
      <t>タンイ</t>
    </rPh>
    <rPh sb="4" eb="7">
      <t>ヒャクマンエン</t>
    </rPh>
    <phoneticPr fontId="4"/>
  </si>
  <si>
    <t>建設投資額</t>
    <rPh sb="0" eb="2">
      <t>ケンセツ</t>
    </rPh>
    <rPh sb="2" eb="4">
      <t>トウシ</t>
    </rPh>
    <rPh sb="4" eb="5">
      <t>ガク</t>
    </rPh>
    <phoneticPr fontId="5"/>
  </si>
  <si>
    <t>（事業別総収支額）</t>
    <rPh sb="1" eb="3">
      <t>ジギョウ</t>
    </rPh>
    <rPh sb="3" eb="4">
      <t>ベツ</t>
    </rPh>
    <rPh sb="4" eb="5">
      <t>ソウ</t>
    </rPh>
    <rPh sb="5" eb="7">
      <t>シュウシ</t>
    </rPh>
    <rPh sb="7" eb="8">
      <t>ガク</t>
    </rPh>
    <phoneticPr fontId="4"/>
  </si>
  <si>
    <t xml:space="preserve">－ </t>
  </si>
  <si>
    <t>10．累積欠損金</t>
    <rPh sb="3" eb="5">
      <t>ルイセキ</t>
    </rPh>
    <rPh sb="5" eb="8">
      <t>ケッソンキン</t>
    </rPh>
    <phoneticPr fontId="5"/>
  </si>
  <si>
    <t>黒字</t>
  </si>
  <si>
    <t>赤字</t>
  </si>
  <si>
    <t>合計</t>
  </si>
  <si>
    <t>事業数</t>
  </si>
  <si>
    <t>皆減</t>
    <rPh sb="0" eb="2">
      <t>カイゲン</t>
    </rPh>
    <phoneticPr fontId="5"/>
  </si>
  <si>
    <t>（A)</t>
    <phoneticPr fontId="4"/>
  </si>
  <si>
    <t>そ　 の 　他</t>
    <phoneticPr fontId="5"/>
  </si>
  <si>
    <t>(B)</t>
    <phoneticPr fontId="4"/>
  </si>
  <si>
    <t>（B)－（A)</t>
    <phoneticPr fontId="4"/>
  </si>
  <si>
    <t>法
適
用</t>
    <phoneticPr fontId="5"/>
  </si>
  <si>
    <t>法
非
適
用</t>
    <phoneticPr fontId="5"/>
  </si>
  <si>
    <t>合　　計</t>
    <phoneticPr fontId="5"/>
  </si>
  <si>
    <t>(B)</t>
  </si>
  <si>
    <t>27年度</t>
    <rPh sb="2" eb="4">
      <t>ネンド</t>
    </rPh>
    <phoneticPr fontId="5"/>
  </si>
  <si>
    <t>27年度</t>
    <rPh sb="2" eb="4">
      <t>ネンド</t>
    </rPh>
    <phoneticPr fontId="4"/>
  </si>
  <si>
    <t>28年度</t>
    <rPh sb="2" eb="4">
      <t>ネンド</t>
    </rPh>
    <phoneticPr fontId="4"/>
  </si>
  <si>
    <t>28年度</t>
    <rPh sb="2" eb="4">
      <t>ネンド</t>
    </rPh>
    <phoneticPr fontId="5"/>
  </si>
  <si>
    <t>病院の占める割合</t>
    <rPh sb="0" eb="2">
      <t>ビョウイン</t>
    </rPh>
    <rPh sb="3" eb="4">
      <t>シ</t>
    </rPh>
    <rPh sb="6" eb="8">
      <t>ワリアイ</t>
    </rPh>
    <phoneticPr fontId="5"/>
  </si>
  <si>
    <t>29年度</t>
    <rPh sb="2" eb="4">
      <t>ネンド</t>
    </rPh>
    <phoneticPr fontId="4"/>
  </si>
  <si>
    <t>29年度</t>
    <rPh sb="2" eb="4">
      <t>ネンド</t>
    </rPh>
    <phoneticPr fontId="5"/>
  </si>
  <si>
    <t>28／27</t>
  </si>
  <si>
    <t>宅地造成事業</t>
    <rPh sb="0" eb="2">
      <t>タクチ</t>
    </rPh>
    <rPh sb="2" eb="4">
      <t>ゾウセイ</t>
    </rPh>
    <rPh sb="4" eb="6">
      <t>ジギョウ</t>
    </rPh>
    <phoneticPr fontId="5"/>
  </si>
  <si>
    <t>病院事業</t>
    <rPh sb="0" eb="2">
      <t>ビョウイン</t>
    </rPh>
    <rPh sb="2" eb="4">
      <t>ジギョウ</t>
    </rPh>
    <phoneticPr fontId="4"/>
  </si>
  <si>
    <t>宅地造成事業</t>
    <rPh sb="0" eb="2">
      <t>タクチ</t>
    </rPh>
    <rPh sb="2" eb="4">
      <t>ゾウセイ</t>
    </rPh>
    <rPh sb="4" eb="6">
      <t>ジギョウ</t>
    </rPh>
    <phoneticPr fontId="4"/>
  </si>
  <si>
    <t>その他</t>
    <rPh sb="2" eb="3">
      <t>タ</t>
    </rPh>
    <phoneticPr fontId="4"/>
  </si>
  <si>
    <t>合計</t>
    <rPh sb="0" eb="2">
      <t>ゴウケイ</t>
    </rPh>
    <phoneticPr fontId="4"/>
  </si>
  <si>
    <t>地方公営企業の事業数の推移</t>
    <rPh sb="0" eb="2">
      <t>チホウ</t>
    </rPh>
    <rPh sb="2" eb="4">
      <t>コウエイ</t>
    </rPh>
    <rPh sb="4" eb="6">
      <t>キギョウ</t>
    </rPh>
    <rPh sb="7" eb="9">
      <t>ジギョウ</t>
    </rPh>
    <rPh sb="9" eb="10">
      <t>スウ</t>
    </rPh>
    <rPh sb="11" eb="13">
      <t>スイイ</t>
    </rPh>
    <phoneticPr fontId="4"/>
  </si>
  <si>
    <t>下水道事業</t>
    <rPh sb="0" eb="3">
      <t>ゲスイドウ</t>
    </rPh>
    <rPh sb="3" eb="5">
      <t>ジギョウ</t>
    </rPh>
    <phoneticPr fontId="4"/>
  </si>
  <si>
    <t>その他</t>
    <rPh sb="2" eb="3">
      <t>タ</t>
    </rPh>
    <phoneticPr fontId="4"/>
  </si>
  <si>
    <t>合計</t>
    <rPh sb="0" eb="2">
      <t>ゴウケイ</t>
    </rPh>
    <phoneticPr fontId="4"/>
  </si>
  <si>
    <t>地方公営企業の職員数の推移</t>
    <rPh sb="7" eb="9">
      <t>ショクイン</t>
    </rPh>
    <phoneticPr fontId="4"/>
  </si>
  <si>
    <t>（注）想定企業会計に係る事業は事業数には含まない。</t>
    <rPh sb="1" eb="2">
      <t>チュウ</t>
    </rPh>
    <rPh sb="3" eb="5">
      <t>ソウテイ</t>
    </rPh>
    <rPh sb="5" eb="7">
      <t>キギョウ</t>
    </rPh>
    <rPh sb="7" eb="9">
      <t>カイケイ</t>
    </rPh>
    <rPh sb="10" eb="11">
      <t>カカ</t>
    </rPh>
    <rPh sb="12" eb="14">
      <t>ジギョウ</t>
    </rPh>
    <rPh sb="15" eb="17">
      <t>ジギョウ</t>
    </rPh>
    <rPh sb="17" eb="18">
      <t>スウ</t>
    </rPh>
    <rPh sb="20" eb="21">
      <t>フク</t>
    </rPh>
    <phoneticPr fontId="4"/>
  </si>
  <si>
    <t>（注）法適用企業にあっては純損益、法非適用企業にあっては実質収支による。</t>
    <rPh sb="1" eb="2">
      <t>チュウ</t>
    </rPh>
    <rPh sb="3" eb="4">
      <t>ホウ</t>
    </rPh>
    <rPh sb="4" eb="6">
      <t>テキヨウ</t>
    </rPh>
    <rPh sb="6" eb="8">
      <t>キギョウ</t>
    </rPh>
    <rPh sb="13" eb="16">
      <t>ジュンソンエキ</t>
    </rPh>
    <rPh sb="17" eb="18">
      <t>ホウ</t>
    </rPh>
    <rPh sb="18" eb="19">
      <t>ヒ</t>
    </rPh>
    <rPh sb="19" eb="21">
      <t>テキヨウ</t>
    </rPh>
    <rPh sb="21" eb="23">
      <t>キギョウ</t>
    </rPh>
    <rPh sb="28" eb="30">
      <t>ジッシツ</t>
    </rPh>
    <rPh sb="30" eb="32">
      <t>シュウシ</t>
    </rPh>
    <phoneticPr fontId="4"/>
  </si>
  <si>
    <t>（注）（　）内の数値は、総収益に占める料金収入比率のことをいう。</t>
    <rPh sb="1" eb="2">
      <t>チュウ</t>
    </rPh>
    <rPh sb="6" eb="7">
      <t>ナイ</t>
    </rPh>
    <rPh sb="8" eb="10">
      <t>スウチ</t>
    </rPh>
    <rPh sb="12" eb="15">
      <t>ソウシュウエキ</t>
    </rPh>
    <rPh sb="16" eb="17">
      <t>シ</t>
    </rPh>
    <rPh sb="19" eb="21">
      <t>リョウキン</t>
    </rPh>
    <rPh sb="21" eb="23">
      <t>シュウニュウ</t>
    </rPh>
    <rPh sb="23" eb="25">
      <t>ヒリツ</t>
    </rPh>
    <phoneticPr fontId="4"/>
  </si>
  <si>
    <t>病院事業</t>
    <rPh sb="0" eb="2">
      <t>ビョウイン</t>
    </rPh>
    <rPh sb="2" eb="4">
      <t>ジギョウ</t>
    </rPh>
    <phoneticPr fontId="5"/>
  </si>
  <si>
    <t>下水道事業</t>
    <phoneticPr fontId="5"/>
  </si>
  <si>
    <t>上水道事業</t>
    <rPh sb="0" eb="1">
      <t>ウエ</t>
    </rPh>
    <rPh sb="1" eb="2">
      <t>スイ</t>
    </rPh>
    <rPh sb="2" eb="3">
      <t>ドウ</t>
    </rPh>
    <rPh sb="3" eb="5">
      <t>ジギョウ</t>
    </rPh>
    <phoneticPr fontId="4"/>
  </si>
  <si>
    <t>上水道事業</t>
    <rPh sb="0" eb="1">
      <t>ウエ</t>
    </rPh>
    <phoneticPr fontId="5"/>
  </si>
  <si>
    <t>上水道事業</t>
    <rPh sb="0" eb="2">
      <t>ジョウスイ</t>
    </rPh>
    <rPh sb="2" eb="3">
      <t>ドウ</t>
    </rPh>
    <rPh sb="3" eb="5">
      <t>ジギョウ</t>
    </rPh>
    <phoneticPr fontId="5"/>
  </si>
  <si>
    <t>地方公営企業の企業債発行額の推移</t>
    <rPh sb="7" eb="9">
      <t>キギョウ</t>
    </rPh>
    <rPh sb="9" eb="10">
      <t>サイ</t>
    </rPh>
    <rPh sb="10" eb="13">
      <t>ハッコウガク</t>
    </rPh>
    <phoneticPr fontId="5"/>
  </si>
  <si>
    <t>（注）建設投資額とは、資本的支出の建設改良費のことをいう。</t>
    <rPh sb="1" eb="2">
      <t>チュウ</t>
    </rPh>
    <rPh sb="3" eb="5">
      <t>ケンセツ</t>
    </rPh>
    <rPh sb="5" eb="7">
      <t>トウシ</t>
    </rPh>
    <rPh sb="7" eb="8">
      <t>ガク</t>
    </rPh>
    <rPh sb="11" eb="14">
      <t>シホンテキ</t>
    </rPh>
    <rPh sb="14" eb="16">
      <t>シシュツ</t>
    </rPh>
    <rPh sb="17" eb="19">
      <t>ケンセツ</t>
    </rPh>
    <rPh sb="19" eb="21">
      <t>カイリョウ</t>
    </rPh>
    <rPh sb="21" eb="22">
      <t>ヒ</t>
    </rPh>
    <phoneticPr fontId="5"/>
  </si>
  <si>
    <t>（注）企業債発行額には、前年度許可債で当年度収入分及び借換債を含み、当年度許可債で未収入分は含まない。</t>
    <rPh sb="1" eb="2">
      <t>チュウ</t>
    </rPh>
    <rPh sb="3" eb="5">
      <t>キギョウ</t>
    </rPh>
    <rPh sb="5" eb="6">
      <t>サイ</t>
    </rPh>
    <rPh sb="6" eb="9">
      <t>ハッコウガク</t>
    </rPh>
    <rPh sb="12" eb="15">
      <t>ゼンネンド</t>
    </rPh>
    <rPh sb="15" eb="17">
      <t>キョカ</t>
    </rPh>
    <rPh sb="17" eb="18">
      <t>サイ</t>
    </rPh>
    <rPh sb="19" eb="20">
      <t>トウ</t>
    </rPh>
    <rPh sb="20" eb="22">
      <t>ネンド</t>
    </rPh>
    <rPh sb="22" eb="24">
      <t>シュウニュウ</t>
    </rPh>
    <rPh sb="24" eb="25">
      <t>ブン</t>
    </rPh>
    <rPh sb="25" eb="26">
      <t>オヨ</t>
    </rPh>
    <rPh sb="27" eb="30">
      <t>カリカエサイ</t>
    </rPh>
    <rPh sb="31" eb="32">
      <t>フク</t>
    </rPh>
    <rPh sb="34" eb="35">
      <t>トウ</t>
    </rPh>
    <rPh sb="35" eb="37">
      <t>ネンド</t>
    </rPh>
    <rPh sb="37" eb="39">
      <t>キョカ</t>
    </rPh>
    <rPh sb="39" eb="40">
      <t>サイ</t>
    </rPh>
    <rPh sb="41" eb="44">
      <t>ミシュウニュウ</t>
    </rPh>
    <rPh sb="44" eb="45">
      <t>ブン</t>
    </rPh>
    <rPh sb="46" eb="47">
      <t>フク</t>
    </rPh>
    <phoneticPr fontId="5"/>
  </si>
  <si>
    <t>　　については、事業数には含まない。</t>
    <rPh sb="13" eb="14">
      <t>フク</t>
    </rPh>
    <phoneticPr fontId="4"/>
  </si>
  <si>
    <t>30年度</t>
    <rPh sb="2" eb="4">
      <t>ネンド</t>
    </rPh>
    <phoneticPr fontId="4"/>
  </si>
  <si>
    <t>30年度</t>
    <rPh sb="2" eb="4">
      <t>ネンド</t>
    </rPh>
    <phoneticPr fontId="5"/>
  </si>
  <si>
    <t>元年度</t>
    <rPh sb="0" eb="1">
      <t>ガン</t>
    </rPh>
    <rPh sb="1" eb="3">
      <t>ネンド</t>
    </rPh>
    <phoneticPr fontId="5"/>
  </si>
  <si>
    <t>元年度</t>
    <rPh sb="0" eb="1">
      <t>ガン</t>
    </rPh>
    <rPh sb="1" eb="3">
      <t>ネンド</t>
    </rPh>
    <phoneticPr fontId="4"/>
  </si>
  <si>
    <t>(A)</t>
    <phoneticPr fontId="4"/>
  </si>
  <si>
    <t>　　事業数は、令和元年度末現在101事業で前年度から2事業減。簡易水道事業及び介護サービス事業について、それぞれ１事業廃止となっている。また下水道事業4事業が法適用となっている。
　　事業数を事業別に見ると、下水道事業が最も多く、次いで上水道事業となっている。</t>
    <rPh sb="2" eb="4">
      <t>ジギョウ</t>
    </rPh>
    <rPh sb="4" eb="5">
      <t>スウ</t>
    </rPh>
    <rPh sb="7" eb="9">
      <t>レイワ</t>
    </rPh>
    <rPh sb="9" eb="10">
      <t>ガン</t>
    </rPh>
    <rPh sb="10" eb="13">
      <t>ネンドマツ</t>
    </rPh>
    <rPh sb="13" eb="15">
      <t>ゲンザイ</t>
    </rPh>
    <rPh sb="18" eb="20">
      <t>ジギョウ</t>
    </rPh>
    <rPh sb="21" eb="24">
      <t>ゼンネンド</t>
    </rPh>
    <rPh sb="27" eb="29">
      <t>ジギョウ</t>
    </rPh>
    <rPh sb="31" eb="33">
      <t>カンイ</t>
    </rPh>
    <rPh sb="33" eb="35">
      <t>スイドウ</t>
    </rPh>
    <rPh sb="35" eb="37">
      <t>ジギョウ</t>
    </rPh>
    <rPh sb="37" eb="38">
      <t>オヨ</t>
    </rPh>
    <rPh sb="39" eb="41">
      <t>カイゴ</t>
    </rPh>
    <rPh sb="45" eb="47">
      <t>ジギョウ</t>
    </rPh>
    <rPh sb="57" eb="59">
      <t>ジギョウ</t>
    </rPh>
    <rPh sb="59" eb="61">
      <t>ハイシ</t>
    </rPh>
    <rPh sb="70" eb="73">
      <t>ゲスイドウ</t>
    </rPh>
    <rPh sb="73" eb="75">
      <t>ジギョウ</t>
    </rPh>
    <rPh sb="76" eb="78">
      <t>ジギョウ</t>
    </rPh>
    <rPh sb="79" eb="80">
      <t>ホウ</t>
    </rPh>
    <rPh sb="80" eb="82">
      <t>テキヨウ</t>
    </rPh>
    <rPh sb="92" eb="94">
      <t>ジギョウ</t>
    </rPh>
    <rPh sb="94" eb="95">
      <t>スウ</t>
    </rPh>
    <rPh sb="96" eb="98">
      <t>ジギョウ</t>
    </rPh>
    <rPh sb="98" eb="99">
      <t>ベツ</t>
    </rPh>
    <rPh sb="100" eb="101">
      <t>ミ</t>
    </rPh>
    <rPh sb="104" eb="107">
      <t>ゲスイドウ</t>
    </rPh>
    <rPh sb="107" eb="109">
      <t>ジギョウ</t>
    </rPh>
    <rPh sb="110" eb="111">
      <t>モット</t>
    </rPh>
    <rPh sb="112" eb="113">
      <t>オオ</t>
    </rPh>
    <rPh sb="115" eb="116">
      <t>ツ</t>
    </rPh>
    <rPh sb="118" eb="119">
      <t>ウエ</t>
    </rPh>
    <rPh sb="119" eb="121">
      <t>スイドウ</t>
    </rPh>
    <rPh sb="121" eb="123">
      <t>ジギョウ</t>
    </rPh>
    <phoneticPr fontId="4"/>
  </si>
  <si>
    <t>(A)</t>
    <phoneticPr fontId="4"/>
  </si>
  <si>
    <t>29／28</t>
  </si>
  <si>
    <t>30／29</t>
  </si>
  <si>
    <t>元／30</t>
    <rPh sb="0" eb="1">
      <t>ガン</t>
    </rPh>
    <phoneticPr fontId="5"/>
  </si>
  <si>
    <t>30年度　　　（A)</t>
    <phoneticPr fontId="4"/>
  </si>
  <si>
    <t>元年度　　　（B)</t>
    <rPh sb="0" eb="1">
      <t>ガン</t>
    </rPh>
    <rPh sb="1" eb="3">
      <t>ネンド</t>
    </rPh>
    <phoneticPr fontId="4"/>
  </si>
  <si>
    <t>H30</t>
    <phoneticPr fontId="4"/>
  </si>
  <si>
    <t>R1</t>
    <phoneticPr fontId="4"/>
  </si>
  <si>
    <t>（A)</t>
    <phoneticPr fontId="4"/>
  </si>
  <si>
    <t>－</t>
    <phoneticPr fontId="5"/>
  </si>
  <si>
    <t>　累積欠損金は、487億8百万円となっており、前年度に比べて21億24百万円、4.6％増加している。
　累積欠損金を事業別に見ると、病院事業が最も多く、全体の96.2％となっている。</t>
    <rPh sb="1" eb="3">
      <t>ルイセキ</t>
    </rPh>
    <rPh sb="3" eb="6">
      <t>ケッソンキン</t>
    </rPh>
    <rPh sb="11" eb="12">
      <t>オク</t>
    </rPh>
    <rPh sb="13" eb="16">
      <t>ヒャクマンエン</t>
    </rPh>
    <rPh sb="23" eb="26">
      <t>ゼンネンド</t>
    </rPh>
    <rPh sb="27" eb="28">
      <t>クラ</t>
    </rPh>
    <rPh sb="32" eb="33">
      <t>オク</t>
    </rPh>
    <rPh sb="35" eb="38">
      <t>ヒャクマンエン</t>
    </rPh>
    <rPh sb="43" eb="45">
      <t>ゾウカ</t>
    </rPh>
    <rPh sb="52" eb="54">
      <t>ルイセキ</t>
    </rPh>
    <rPh sb="54" eb="57">
      <t>ケッソンキン</t>
    </rPh>
    <rPh sb="58" eb="60">
      <t>ジギョウ</t>
    </rPh>
    <rPh sb="60" eb="61">
      <t>ベツ</t>
    </rPh>
    <rPh sb="62" eb="63">
      <t>ミ</t>
    </rPh>
    <rPh sb="66" eb="68">
      <t>ビョウイン</t>
    </rPh>
    <rPh sb="68" eb="70">
      <t>ジギョウ</t>
    </rPh>
    <rPh sb="71" eb="72">
      <t>モット</t>
    </rPh>
    <rPh sb="73" eb="74">
      <t>オオ</t>
    </rPh>
    <rPh sb="76" eb="78">
      <t>ゼンタイ</t>
    </rPh>
    <phoneticPr fontId="5"/>
  </si>
  <si>
    <t>　料金収入は、905億07百万円となっており、前年度の872億33百万円に比べ32億74百万円増加している。
　料金収入を事業別に見ると、病院事業が最も多く、次いで下水道事業、上水道事業となっており、3事業で全体の94.3％を占めている。</t>
    <rPh sb="10" eb="11">
      <t>オク</t>
    </rPh>
    <rPh sb="23" eb="26">
      <t>ゼンネンド</t>
    </rPh>
    <rPh sb="37" eb="38">
      <t>クラ</t>
    </rPh>
    <rPh sb="41" eb="42">
      <t>オク</t>
    </rPh>
    <rPh sb="47" eb="49">
      <t>ゾウカ</t>
    </rPh>
    <rPh sb="56" eb="58">
      <t>リョウキン</t>
    </rPh>
    <rPh sb="58" eb="60">
      <t>シュウニュウ</t>
    </rPh>
    <rPh sb="61" eb="63">
      <t>ジギョウ</t>
    </rPh>
    <rPh sb="63" eb="64">
      <t>ベツ</t>
    </rPh>
    <rPh sb="65" eb="66">
      <t>ミ</t>
    </rPh>
    <rPh sb="69" eb="71">
      <t>ビョウイン</t>
    </rPh>
    <rPh sb="71" eb="73">
      <t>ジギョウ</t>
    </rPh>
    <rPh sb="74" eb="75">
      <t>モット</t>
    </rPh>
    <rPh sb="76" eb="77">
      <t>オオ</t>
    </rPh>
    <rPh sb="79" eb="80">
      <t>ツ</t>
    </rPh>
    <rPh sb="82" eb="85">
      <t>ゲスイドウ</t>
    </rPh>
    <rPh sb="85" eb="87">
      <t>ジギョウ</t>
    </rPh>
    <rPh sb="101" eb="103">
      <t>ジギョウ</t>
    </rPh>
    <rPh sb="104" eb="106">
      <t>ゼンタイ</t>
    </rPh>
    <rPh sb="113" eb="114">
      <t>シ</t>
    </rPh>
    <phoneticPr fontId="4"/>
  </si>
  <si>
    <t>　企業債発行額は、246億39百万円となっており、前年度に比べて22億93百万円、10.3％増加している。
　企業債発行額を事業別に見ると、下水道事業が最も多く全体の61.0％を占めている。</t>
    <rPh sb="12" eb="13">
      <t>オク</t>
    </rPh>
    <rPh sb="15" eb="17">
      <t>ヒャクマン</t>
    </rPh>
    <rPh sb="34" eb="35">
      <t>オク</t>
    </rPh>
    <rPh sb="46" eb="48">
      <t>ゾウカ</t>
    </rPh>
    <rPh sb="55" eb="57">
      <t>キギョウ</t>
    </rPh>
    <rPh sb="57" eb="58">
      <t>サイ</t>
    </rPh>
    <rPh sb="58" eb="61">
      <t>ハッコウガク</t>
    </rPh>
    <rPh sb="62" eb="64">
      <t>ジギョウ</t>
    </rPh>
    <rPh sb="64" eb="65">
      <t>ベツ</t>
    </rPh>
    <rPh sb="66" eb="67">
      <t>ミ</t>
    </rPh>
    <rPh sb="70" eb="73">
      <t>ゲスイドウ</t>
    </rPh>
    <rPh sb="73" eb="75">
      <t>ジギョウ</t>
    </rPh>
    <rPh sb="76" eb="77">
      <t>モット</t>
    </rPh>
    <rPh sb="78" eb="79">
      <t>オオ</t>
    </rPh>
    <rPh sb="80" eb="82">
      <t>ゼンタイ</t>
    </rPh>
    <rPh sb="89" eb="90">
      <t>シ</t>
    </rPh>
    <phoneticPr fontId="5"/>
  </si>
  <si>
    <t>　令和元年度末の企業債現在高は、4,778億33百万円で前年度（4,974億15百万円）と比較して195億82百万円、3.9％の減少となっている。
　事業別には下水道事業3,310億24百万円（全体の69.3％）、上水道事業786億41百万円（16.5％）、病院事業569億65百万円（11.9％）となっており、これら3事業で全体の97.7％を占めている。</t>
    <rPh sb="1" eb="3">
      <t>レイワ</t>
    </rPh>
    <rPh sb="3" eb="4">
      <t>ガン</t>
    </rPh>
    <rPh sb="4" eb="7">
      <t>ネンドマツ</t>
    </rPh>
    <rPh sb="8" eb="10">
      <t>キギョウ</t>
    </rPh>
    <rPh sb="10" eb="11">
      <t>サイ</t>
    </rPh>
    <rPh sb="11" eb="13">
      <t>ゲンザイ</t>
    </rPh>
    <rPh sb="13" eb="14">
      <t>ダカ</t>
    </rPh>
    <rPh sb="21" eb="22">
      <t>オク</t>
    </rPh>
    <rPh sb="24" eb="27">
      <t>ヒャクマンエン</t>
    </rPh>
    <rPh sb="28" eb="31">
      <t>ゼンネンド</t>
    </rPh>
    <rPh sb="45" eb="47">
      <t>ヒカク</t>
    </rPh>
    <rPh sb="52" eb="53">
      <t>オク</t>
    </rPh>
    <rPh sb="55" eb="58">
      <t>ヒャクマンエン</t>
    </rPh>
    <rPh sb="64" eb="66">
      <t>ゲンショウ</t>
    </rPh>
    <rPh sb="75" eb="77">
      <t>ジギョウ</t>
    </rPh>
    <rPh sb="77" eb="78">
      <t>ベツ</t>
    </rPh>
    <rPh sb="80" eb="83">
      <t>ゲスイドウ</t>
    </rPh>
    <rPh sb="83" eb="85">
      <t>ジギョウ</t>
    </rPh>
    <rPh sb="93" eb="96">
      <t>ヒャクマンエン</t>
    </rPh>
    <rPh sb="97" eb="99">
      <t>ゼンタイ</t>
    </rPh>
    <rPh sb="107" eb="110">
      <t>ジョウスイドウ</t>
    </rPh>
    <rPh sb="110" eb="112">
      <t>ジギョウ</t>
    </rPh>
    <rPh sb="115" eb="116">
      <t>オク</t>
    </rPh>
    <rPh sb="118" eb="120">
      <t>ヒャクマン</t>
    </rPh>
    <rPh sb="129" eb="131">
      <t>ビョウイン</t>
    </rPh>
    <rPh sb="131" eb="133">
      <t>ジギョウ</t>
    </rPh>
    <rPh sb="136" eb="137">
      <t>オク</t>
    </rPh>
    <rPh sb="139" eb="142">
      <t>ヒャクマンエン</t>
    </rPh>
    <rPh sb="160" eb="162">
      <t>ジギョウ</t>
    </rPh>
    <rPh sb="163" eb="165">
      <t>ゼンタイ</t>
    </rPh>
    <rPh sb="172" eb="173">
      <t>シ</t>
    </rPh>
    <phoneticPr fontId="5"/>
  </si>
  <si>
    <t>　他会計繰入金は、312億03百万円となっており、前年度に比べて2億40百万円、0.8％増加している。
　他会計繰入金を事業別に見ると、下水道事業が最も多く、次いで病院事業、上水道事業となっている。</t>
    <rPh sb="33" eb="34">
      <t>オク</t>
    </rPh>
    <rPh sb="44" eb="46">
      <t>ゾウカ</t>
    </rPh>
    <rPh sb="87" eb="90">
      <t>ジョウスイドウ</t>
    </rPh>
    <phoneticPr fontId="5"/>
  </si>
  <si>
    <t>　建設投資額は、326億21百万円で、前年度に比べて3億65百万円、1.1％の増加となっている。
　建設投資額を事業別に見ると、下水道事業が最も多く、次いで上水道事業、病院事業となっている。</t>
    <rPh sb="1" eb="3">
      <t>ケンセツ</t>
    </rPh>
    <rPh sb="3" eb="5">
      <t>トウシ</t>
    </rPh>
    <rPh sb="5" eb="6">
      <t>ガク</t>
    </rPh>
    <rPh sb="11" eb="12">
      <t>オク</t>
    </rPh>
    <rPh sb="14" eb="17">
      <t>ヒャクマンエン</t>
    </rPh>
    <rPh sb="19" eb="22">
      <t>ゼンネンド</t>
    </rPh>
    <rPh sb="23" eb="24">
      <t>クラ</t>
    </rPh>
    <rPh sb="27" eb="28">
      <t>オク</t>
    </rPh>
    <rPh sb="30" eb="32">
      <t>ヒャクマン</t>
    </rPh>
    <rPh sb="32" eb="33">
      <t>エン</t>
    </rPh>
    <rPh sb="39" eb="41">
      <t>ゾウカ</t>
    </rPh>
    <rPh sb="50" eb="52">
      <t>ケンセツ</t>
    </rPh>
    <rPh sb="52" eb="54">
      <t>トウシ</t>
    </rPh>
    <rPh sb="54" eb="55">
      <t>ガク</t>
    </rPh>
    <rPh sb="56" eb="58">
      <t>ジギョウ</t>
    </rPh>
    <rPh sb="58" eb="59">
      <t>ベツ</t>
    </rPh>
    <rPh sb="60" eb="61">
      <t>ミ</t>
    </rPh>
    <rPh sb="64" eb="67">
      <t>ゲスイドウ</t>
    </rPh>
    <rPh sb="67" eb="69">
      <t>ジギョウ</t>
    </rPh>
    <rPh sb="70" eb="71">
      <t>モット</t>
    </rPh>
    <rPh sb="72" eb="73">
      <t>オオ</t>
    </rPh>
    <rPh sb="75" eb="76">
      <t>ツ</t>
    </rPh>
    <rPh sb="78" eb="81">
      <t>ジョウスイドウ</t>
    </rPh>
    <rPh sb="81" eb="83">
      <t>ジギョウ</t>
    </rPh>
    <rPh sb="84" eb="86">
      <t>ビョウイン</t>
    </rPh>
    <rPh sb="86" eb="88">
      <t>ジギョウ</t>
    </rPh>
    <phoneticPr fontId="5"/>
  </si>
  <si>
    <t>（注1）公営企業会計を廃止し、一般会計等において精算及び地方債の償還を行っている事業（想定企業会計）</t>
    <rPh sb="4" eb="6">
      <t>コウエイ</t>
    </rPh>
    <rPh sb="6" eb="8">
      <t>キギョウ</t>
    </rPh>
    <rPh sb="8" eb="10">
      <t>カイケイ</t>
    </rPh>
    <rPh sb="11" eb="13">
      <t>ハイシ</t>
    </rPh>
    <rPh sb="15" eb="17">
      <t>イッパン</t>
    </rPh>
    <rPh sb="17" eb="20">
      <t>カイケイナド</t>
    </rPh>
    <rPh sb="24" eb="26">
      <t>セイサン</t>
    </rPh>
    <rPh sb="26" eb="27">
      <t>オヨ</t>
    </rPh>
    <rPh sb="28" eb="30">
      <t>チホウ</t>
    </rPh>
    <rPh sb="30" eb="31">
      <t>サイ</t>
    </rPh>
    <rPh sb="32" eb="34">
      <t>ショウカン</t>
    </rPh>
    <rPh sb="35" eb="36">
      <t>オコナ</t>
    </rPh>
    <rPh sb="40" eb="42">
      <t>ジギョウ</t>
    </rPh>
    <rPh sb="43" eb="45">
      <t>ソウテイ</t>
    </rPh>
    <rPh sb="45" eb="47">
      <t>キギョウ</t>
    </rPh>
    <rPh sb="47" eb="49">
      <t>カイケイ</t>
    </rPh>
    <phoneticPr fontId="4"/>
  </si>
  <si>
    <t>（注2）上水道事業には、上水道事業と併せて経理している法適用簡易水道事業を含む。</t>
    <rPh sb="4" eb="7">
      <t>ジョウスイドウ</t>
    </rPh>
    <rPh sb="7" eb="9">
      <t>ジギョウ</t>
    </rPh>
    <rPh sb="12" eb="15">
      <t>ジョウスイドウ</t>
    </rPh>
    <rPh sb="15" eb="17">
      <t>ジギョウ</t>
    </rPh>
    <rPh sb="18" eb="19">
      <t>アワ</t>
    </rPh>
    <rPh sb="21" eb="23">
      <t>ケイリ</t>
    </rPh>
    <rPh sb="27" eb="28">
      <t>ホウ</t>
    </rPh>
    <rPh sb="28" eb="30">
      <t>テキヨウ</t>
    </rPh>
    <rPh sb="30" eb="32">
      <t>カンイ</t>
    </rPh>
    <rPh sb="32" eb="34">
      <t>スイドウ</t>
    </rPh>
    <rPh sb="34" eb="36">
      <t>ジギョウ</t>
    </rPh>
    <rPh sb="37" eb="38">
      <t>フク</t>
    </rPh>
    <phoneticPr fontId="4"/>
  </si>
  <si>
    <t>　職員数は、令和元年度末現在4,797人で、全体で47人増となっている。上水道事業、下水道事業、観光事業、介護サービス事業はそれぞれ減となっているが、病院事業は富山まちなか病院の開院等の要因により63人増となっている。
　職員数を事業別に見ると、病院事業が最も多く、全体の88.7％を占めている。</t>
    <rPh sb="1" eb="4">
      <t>ショクインスウ</t>
    </rPh>
    <rPh sb="6" eb="8">
      <t>レイワ</t>
    </rPh>
    <rPh sb="8" eb="9">
      <t>ガン</t>
    </rPh>
    <rPh sb="9" eb="11">
      <t>ネンド</t>
    </rPh>
    <rPh sb="11" eb="12">
      <t>マツ</t>
    </rPh>
    <rPh sb="12" eb="14">
      <t>ゲンザイ</t>
    </rPh>
    <rPh sb="19" eb="20">
      <t>ニン</t>
    </rPh>
    <rPh sb="22" eb="24">
      <t>ゼンタイ</t>
    </rPh>
    <rPh sb="27" eb="28">
      <t>ニン</t>
    </rPh>
    <rPh sb="28" eb="29">
      <t>ゾウ</t>
    </rPh>
    <rPh sb="36" eb="39">
      <t>ジョウスイドウ</t>
    </rPh>
    <rPh sb="39" eb="41">
      <t>ジギョウ</t>
    </rPh>
    <rPh sb="42" eb="45">
      <t>ゲスイドウ</t>
    </rPh>
    <rPh sb="45" eb="47">
      <t>ジギョウ</t>
    </rPh>
    <rPh sb="48" eb="50">
      <t>カンコウ</t>
    </rPh>
    <rPh sb="50" eb="52">
      <t>ジギョウ</t>
    </rPh>
    <rPh sb="53" eb="55">
      <t>カイゴ</t>
    </rPh>
    <rPh sb="59" eb="61">
      <t>ジギョウ</t>
    </rPh>
    <rPh sb="66" eb="67">
      <t>ゲン</t>
    </rPh>
    <rPh sb="75" eb="77">
      <t>ビョウイン</t>
    </rPh>
    <rPh sb="77" eb="79">
      <t>ジギョウ</t>
    </rPh>
    <rPh sb="80" eb="82">
      <t>トヤマ</t>
    </rPh>
    <rPh sb="86" eb="88">
      <t>ビョウイン</t>
    </rPh>
    <rPh sb="89" eb="91">
      <t>カイイン</t>
    </rPh>
    <rPh sb="93" eb="95">
      <t>ヨウイン</t>
    </rPh>
    <rPh sb="100" eb="101">
      <t>ニン</t>
    </rPh>
    <rPh sb="101" eb="102">
      <t>ゾウ</t>
    </rPh>
    <rPh sb="111" eb="114">
      <t>ショクインスウ</t>
    </rPh>
    <rPh sb="115" eb="117">
      <t>ジギョウ</t>
    </rPh>
    <rPh sb="117" eb="118">
      <t>ベツ</t>
    </rPh>
    <rPh sb="119" eb="120">
      <t>ミ</t>
    </rPh>
    <rPh sb="123" eb="125">
      <t>ビョウイン</t>
    </rPh>
    <rPh sb="125" eb="127">
      <t>ジギョウ</t>
    </rPh>
    <rPh sb="128" eb="129">
      <t>モット</t>
    </rPh>
    <rPh sb="130" eb="131">
      <t>オオ</t>
    </rPh>
    <rPh sb="133" eb="135">
      <t>ゼンタイ</t>
    </rPh>
    <rPh sb="142" eb="143">
      <t>シ</t>
    </rPh>
    <phoneticPr fontId="4"/>
  </si>
  <si>
    <t>　支出面で見た決算規模は、1,623億06百万円で前年度（1,562億07百万円）と比較して61億00百万円、3.9％の増となっている。
　決算規模の大きい事業を見ると、病院事業が685億58百万円（全体の42.2％）で最も大きく、次いで下水道事業が616億29百万円（38.0％）、上水道事業が222億10百万円（13.7％）となっており、これら事業で全体の93.9％を占めている。</t>
    <rPh sb="1" eb="3">
      <t>シシュツ</t>
    </rPh>
    <rPh sb="3" eb="4">
      <t>メン</t>
    </rPh>
    <rPh sb="5" eb="6">
      <t>ミ</t>
    </rPh>
    <rPh sb="7" eb="9">
      <t>ケッサン</t>
    </rPh>
    <rPh sb="9" eb="11">
      <t>キボ</t>
    </rPh>
    <rPh sb="18" eb="19">
      <t>オク</t>
    </rPh>
    <rPh sb="21" eb="24">
      <t>ヒャクマンエン</t>
    </rPh>
    <rPh sb="25" eb="28">
      <t>ゼンネンド</t>
    </rPh>
    <rPh sb="42" eb="44">
      <t>ヒカク</t>
    </rPh>
    <rPh sb="48" eb="49">
      <t>オク</t>
    </rPh>
    <rPh sb="51" eb="54">
      <t>ヒャクマンエン</t>
    </rPh>
    <rPh sb="60" eb="61">
      <t>ゾウ</t>
    </rPh>
    <rPh sb="81" eb="82">
      <t>ミ</t>
    </rPh>
    <phoneticPr fontId="5"/>
  </si>
  <si>
    <t xml:space="preserve">
　公営企業全体の総収支は、44億 57百万円の黒字となっており、前年度（48億09百万円の黒字）と比較して3億52百万円減少している。
　</t>
    <rPh sb="2" eb="4">
      <t>コウエイ</t>
    </rPh>
    <rPh sb="4" eb="6">
      <t>キギョウ</t>
    </rPh>
    <rPh sb="6" eb="8">
      <t>ゼンタイ</t>
    </rPh>
    <rPh sb="9" eb="10">
      <t>ソウ</t>
    </rPh>
    <rPh sb="10" eb="12">
      <t>シュウシ</t>
    </rPh>
    <rPh sb="16" eb="17">
      <t>オク</t>
    </rPh>
    <rPh sb="20" eb="21">
      <t>ヒャク</t>
    </rPh>
    <rPh sb="24" eb="25">
      <t>クロ</t>
    </rPh>
    <rPh sb="46" eb="48">
      <t>クロジ</t>
    </rPh>
    <rPh sb="50" eb="52">
      <t>ヒカク</t>
    </rPh>
    <rPh sb="55" eb="56">
      <t>オク</t>
    </rPh>
    <rPh sb="58" eb="61">
      <t>ヒャクマンエン</t>
    </rPh>
    <rPh sb="61" eb="63">
      <t>ゲンショウ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</si>
</sst>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76" formatCode="#,##0;&quot;△ &quot;#,##0"/>
    <numFmt numFmtId="177" formatCode="#,##0.0;&quot;△ &quot;#,##0.0"/>
    <numFmt numFmtId="178" formatCode="0.0;&quot;△ &quot;0.0"/>
    <numFmt numFmtId="179" formatCode="0.0%"/>
    <numFmt numFmtId="180" formatCode="\(\ #,##0.0%\ \)"/>
    <numFmt numFmtId="181" formatCode="#,##0.0_ "/>
    <numFmt numFmtId="182" formatCode="#,##0.0_);\(#,##0.0\)"/>
    <numFmt numFmtId="183" formatCode="#,##0.00_);\(#,##0.00\)"/>
    <numFmt numFmtId="184" formatCode="#,##0_);[Red]\(#,##0\)"/>
  </numFmts>
  <fonts count="28">
    <font>
      <sz val="11"/>
      <name val="ＭＳ Ｐ明朝"/>
      <family val="1"/>
      <charset val="128"/>
    </font>
    <font>
      <sz val="11"/>
      <color theme="1"/>
      <name val="ＭＳ Ｐゴシック"/>
      <family val="2"/>
      <charset val="128"/>
    </font>
    <font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10"/>
      <name val="ＭＳ 明朝"/>
      <family val="1"/>
      <charset val="128"/>
    </font>
    <font>
      <sz val="10"/>
      <color indexed="10"/>
      <name val="ＭＳ 明朝"/>
      <family val="1"/>
      <charset val="128"/>
    </font>
    <font>
      <sz val="10"/>
      <name val="ＭＳ Ｐ明朝"/>
      <family val="1"/>
      <charset val="128"/>
    </font>
    <font>
      <u/>
      <sz val="11"/>
      <name val="ＭＳ Ｐ明朝"/>
      <family val="1"/>
      <charset val="128"/>
    </font>
    <font>
      <b/>
      <sz val="14"/>
      <name val="ＭＳ Ｐ明朝"/>
      <family val="1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u/>
      <sz val="12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10"/>
      <name val="ＭＳ 明朝"/>
      <family val="1"/>
      <charset val="128"/>
    </font>
    <font>
      <sz val="11"/>
      <name val="ＭＳ Ｐ明朝"/>
      <family val="1"/>
      <charset val="128"/>
    </font>
    <font>
      <sz val="11"/>
      <color indexed="8"/>
      <name val="ＭＳ 明朝"/>
      <family val="1"/>
      <charset val="128"/>
    </font>
    <font>
      <sz val="9"/>
      <color indexed="81"/>
      <name val="ＭＳ Ｐゴシック"/>
      <family val="3"/>
      <charset val="128"/>
    </font>
    <font>
      <sz val="12"/>
      <name val="ＭＳ Ｐ明朝"/>
      <family val="1"/>
      <charset val="128"/>
    </font>
    <font>
      <sz val="24"/>
      <name val="ＭＳ Ｐ明朝"/>
      <family val="1"/>
      <charset val="128"/>
    </font>
    <font>
      <u/>
      <sz val="14"/>
      <name val="ＭＳ Ｐ明朝"/>
      <family val="1"/>
      <charset val="128"/>
    </font>
    <font>
      <sz val="28"/>
      <name val="ＭＳ 明朝"/>
      <family val="1"/>
      <charset val="128"/>
    </font>
    <font>
      <sz val="24"/>
      <name val="ＭＳ 明朝"/>
      <family val="1"/>
      <charset val="128"/>
    </font>
    <font>
      <sz val="9"/>
      <name val="ＭＳ Ｐ明朝"/>
      <family val="1"/>
      <charset val="128"/>
    </font>
    <font>
      <sz val="14"/>
      <name val="ＭＳ Ｐ明朝"/>
      <family val="1"/>
      <charset val="128"/>
    </font>
    <font>
      <u/>
      <sz val="12"/>
      <name val="ＭＳ Ｐ明朝"/>
      <family val="1"/>
      <charset val="128"/>
    </font>
    <font>
      <sz val="11"/>
      <color rgb="FFFF0000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</fills>
  <borders count="7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</borders>
  <cellStyleXfs count="7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176" fontId="10" fillId="0" borderId="0" applyFont="0" applyFill="0" applyBorder="0" applyAlignment="0" applyProtection="0"/>
    <xf numFmtId="0" fontId="5" fillId="0" borderId="0">
      <alignment vertical="center"/>
    </xf>
    <xf numFmtId="0" fontId="11" fillId="0" borderId="0"/>
    <xf numFmtId="0" fontId="1" fillId="0" borderId="0">
      <alignment vertical="center"/>
    </xf>
    <xf numFmtId="9" fontId="2" fillId="0" borderId="0" applyFont="0" applyFill="0" applyBorder="0" applyAlignment="0" applyProtection="0">
      <alignment vertical="center"/>
    </xf>
  </cellStyleXfs>
  <cellXfs count="363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1" xfId="0" applyFill="1" applyBorder="1" applyAlignment="1">
      <alignment horizontal="distributed" vertical="center"/>
    </xf>
    <xf numFmtId="176" fontId="0" fillId="0" borderId="2" xfId="0" applyNumberFormat="1" applyFill="1" applyBorder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distributed" vertical="center" shrinkToFit="1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left"/>
    </xf>
    <xf numFmtId="0" fontId="7" fillId="0" borderId="5" xfId="0" applyFont="1" applyFill="1" applyBorder="1" applyAlignment="1">
      <alignment horizontal="right" vertical="center"/>
    </xf>
    <xf numFmtId="0" fontId="7" fillId="0" borderId="6" xfId="0" applyFont="1" applyFill="1" applyBorder="1" applyAlignment="1">
      <alignment horizontal="left" vertical="center"/>
    </xf>
    <xf numFmtId="0" fontId="0" fillId="0" borderId="7" xfId="0" applyFill="1" applyBorder="1" applyAlignment="1">
      <alignment horizontal="left" vertical="center" wrapText="1"/>
    </xf>
    <xf numFmtId="0" fontId="0" fillId="0" borderId="8" xfId="0" applyFill="1" applyBorder="1" applyAlignment="1">
      <alignment horizontal="center" vertical="top"/>
    </xf>
    <xf numFmtId="0" fontId="0" fillId="0" borderId="9" xfId="0" applyFill="1" applyBorder="1" applyAlignment="1">
      <alignment horizontal="center" vertical="center"/>
    </xf>
    <xf numFmtId="0" fontId="7" fillId="0" borderId="0" xfId="0" applyFont="1" applyFill="1" applyBorder="1" applyAlignment="1">
      <alignment horizontal="right" vertical="center"/>
    </xf>
    <xf numFmtId="0" fontId="0" fillId="0" borderId="10" xfId="0" applyFill="1" applyBorder="1" applyAlignment="1">
      <alignment horizontal="center" vertical="top"/>
    </xf>
    <xf numFmtId="0" fontId="0" fillId="0" borderId="8" xfId="0" applyFill="1" applyBorder="1" applyAlignment="1">
      <alignment horizontal="right" vertical="top"/>
    </xf>
    <xf numFmtId="0" fontId="0" fillId="0" borderId="11" xfId="0" applyFill="1" applyBorder="1" applyAlignment="1">
      <alignment horizontal="left" vertical="center" wrapText="1"/>
    </xf>
    <xf numFmtId="0" fontId="0" fillId="0" borderId="12" xfId="0" applyFill="1" applyBorder="1" applyAlignment="1">
      <alignment horizontal="center" vertical="top"/>
    </xf>
    <xf numFmtId="0" fontId="0" fillId="0" borderId="13" xfId="0" applyFill="1" applyBorder="1" applyAlignment="1">
      <alignment horizontal="right" vertical="top"/>
    </xf>
    <xf numFmtId="0" fontId="0" fillId="0" borderId="14" xfId="0" applyBorder="1">
      <alignment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176" fontId="0" fillId="0" borderId="17" xfId="0" applyNumberFormat="1" applyBorder="1">
      <alignment vertical="center"/>
    </xf>
    <xf numFmtId="0" fontId="0" fillId="0" borderId="0" xfId="0" applyBorder="1" applyAlignment="1">
      <alignment vertical="center" wrapText="1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3" applyFill="1">
      <alignment vertical="center"/>
    </xf>
    <xf numFmtId="176" fontId="5" fillId="2" borderId="0" xfId="3" applyNumberFormat="1" applyFill="1">
      <alignment vertical="center"/>
    </xf>
    <xf numFmtId="176" fontId="5" fillId="0" borderId="0" xfId="2" applyFont="1" applyFill="1" applyAlignment="1">
      <alignment vertical="center"/>
    </xf>
    <xf numFmtId="176" fontId="5" fillId="2" borderId="0" xfId="2" applyFont="1" applyFill="1" applyAlignment="1">
      <alignment vertical="center"/>
    </xf>
    <xf numFmtId="0" fontId="5" fillId="0" borderId="0" xfId="3" applyFont="1" applyFill="1">
      <alignment vertical="center"/>
    </xf>
    <xf numFmtId="0" fontId="14" fillId="0" borderId="18" xfId="3" applyFont="1" applyFill="1" applyBorder="1">
      <alignment vertical="center"/>
    </xf>
    <xf numFmtId="0" fontId="14" fillId="0" borderId="0" xfId="3" applyFont="1" applyFill="1">
      <alignment vertical="center"/>
    </xf>
    <xf numFmtId="0" fontId="14" fillId="0" borderId="2" xfId="3" applyFont="1" applyFill="1" applyBorder="1" applyAlignment="1">
      <alignment horizontal="center" vertical="center"/>
    </xf>
    <xf numFmtId="0" fontId="14" fillId="0" borderId="2" xfId="3" quotePrefix="1" applyFont="1" applyFill="1" applyBorder="1" applyAlignment="1">
      <alignment horizontal="center" vertical="center" wrapText="1"/>
    </xf>
    <xf numFmtId="0" fontId="14" fillId="0" borderId="8" xfId="3" applyFont="1" applyFill="1" applyBorder="1">
      <alignment vertical="center"/>
    </xf>
    <xf numFmtId="0" fontId="14" fillId="0" borderId="20" xfId="3" applyFont="1" applyFill="1" applyBorder="1" applyAlignment="1">
      <alignment horizontal="center" vertical="center" wrapText="1"/>
    </xf>
    <xf numFmtId="0" fontId="14" fillId="0" borderId="1" xfId="3" applyFont="1" applyFill="1" applyBorder="1" applyAlignment="1">
      <alignment horizontal="distributed" vertical="center"/>
    </xf>
    <xf numFmtId="0" fontId="14" fillId="0" borderId="21" xfId="3" applyFont="1" applyFill="1" applyBorder="1">
      <alignment vertical="center"/>
    </xf>
    <xf numFmtId="176" fontId="14" fillId="0" borderId="2" xfId="3" applyNumberFormat="1" applyFont="1" applyFill="1" applyBorder="1" applyAlignment="1">
      <alignment vertical="center"/>
    </xf>
    <xf numFmtId="177" fontId="14" fillId="2" borderId="19" xfId="3" applyNumberFormat="1" applyFont="1" applyFill="1" applyBorder="1">
      <alignment vertical="center"/>
    </xf>
    <xf numFmtId="176" fontId="14" fillId="2" borderId="2" xfId="2" applyFont="1" applyFill="1" applyBorder="1" applyAlignment="1">
      <alignment vertical="center"/>
    </xf>
    <xf numFmtId="0" fontId="14" fillId="0" borderId="20" xfId="3" applyFont="1" applyFill="1" applyBorder="1" applyAlignment="1">
      <alignment horizontal="center" vertical="center"/>
    </xf>
    <xf numFmtId="177" fontId="14" fillId="0" borderId="0" xfId="3" applyNumberFormat="1" applyFont="1" applyFill="1" applyBorder="1">
      <alignment vertical="center"/>
    </xf>
    <xf numFmtId="0" fontId="14" fillId="0" borderId="1" xfId="3" applyFont="1" applyFill="1" applyBorder="1" applyAlignment="1">
      <alignment horizontal="center" vertical="center"/>
    </xf>
    <xf numFmtId="0" fontId="14" fillId="0" borderId="21" xfId="3" applyFont="1" applyFill="1" applyBorder="1" applyAlignment="1">
      <alignment horizontal="center" vertical="center"/>
    </xf>
    <xf numFmtId="177" fontId="14" fillId="2" borderId="22" xfId="3" applyNumberFormat="1" applyFont="1" applyFill="1" applyBorder="1">
      <alignment vertical="center"/>
    </xf>
    <xf numFmtId="0" fontId="0" fillId="0" borderId="18" xfId="0" applyFill="1" applyBorder="1" applyAlignment="1">
      <alignment horizontal="center" vertical="top"/>
    </xf>
    <xf numFmtId="0" fontId="0" fillId="0" borderId="23" xfId="0" applyFill="1" applyBorder="1" applyAlignment="1">
      <alignment horizontal="center" vertical="top"/>
    </xf>
    <xf numFmtId="0" fontId="0" fillId="0" borderId="24" xfId="0" applyFill="1" applyBorder="1" applyAlignment="1">
      <alignment horizontal="center" vertical="top"/>
    </xf>
    <xf numFmtId="0" fontId="7" fillId="0" borderId="0" xfId="0" applyFont="1">
      <alignment vertical="center"/>
    </xf>
    <xf numFmtId="0" fontId="14" fillId="0" borderId="25" xfId="3" applyFont="1" applyFill="1" applyBorder="1" applyAlignment="1">
      <alignment horizontal="center" vertical="center"/>
    </xf>
    <xf numFmtId="0" fontId="14" fillId="0" borderId="26" xfId="3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176" fontId="0" fillId="0" borderId="0" xfId="0" applyNumberFormat="1" applyFill="1" applyBorder="1">
      <alignment vertical="center"/>
    </xf>
    <xf numFmtId="0" fontId="7" fillId="0" borderId="27" xfId="0" applyFont="1" applyFill="1" applyBorder="1" applyAlignment="1">
      <alignment horizontal="right" vertical="center"/>
    </xf>
    <xf numFmtId="0" fontId="0" fillId="0" borderId="28" xfId="0" applyBorder="1" applyAlignment="1">
      <alignment vertical="center"/>
    </xf>
    <xf numFmtId="0" fontId="0" fillId="0" borderId="9" xfId="0" applyFill="1" applyBorder="1" applyAlignment="1">
      <alignment horizontal="center" vertical="top"/>
    </xf>
    <xf numFmtId="0" fontId="0" fillId="0" borderId="0" xfId="0" applyFill="1" applyBorder="1" applyAlignment="1">
      <alignment horizontal="center" vertical="top"/>
    </xf>
    <xf numFmtId="176" fontId="0" fillId="0" borderId="9" xfId="0" applyNumberFormat="1" applyFill="1" applyBorder="1">
      <alignment vertical="center"/>
    </xf>
    <xf numFmtId="0" fontId="8" fillId="0" borderId="0" xfId="0" applyFont="1" applyAlignment="1">
      <alignment vertical="center"/>
    </xf>
    <xf numFmtId="0" fontId="0" fillId="0" borderId="29" xfId="0" applyBorder="1" applyAlignment="1">
      <alignment horizontal="right" vertical="center"/>
    </xf>
    <xf numFmtId="176" fontId="0" fillId="0" borderId="28" xfId="0" applyNumberFormat="1" applyFill="1" applyBorder="1" applyAlignment="1">
      <alignment vertical="center"/>
    </xf>
    <xf numFmtId="176" fontId="0" fillId="0" borderId="4" xfId="0" applyNumberFormat="1" applyFill="1" applyBorder="1" applyAlignment="1">
      <alignment vertical="center"/>
    </xf>
    <xf numFmtId="176" fontId="0" fillId="0" borderId="30" xfId="0" applyNumberFormat="1" applyFill="1" applyBorder="1" applyAlignment="1">
      <alignment vertical="center"/>
    </xf>
    <xf numFmtId="38" fontId="0" fillId="0" borderId="0" xfId="1" applyFont="1">
      <alignment vertical="center"/>
    </xf>
    <xf numFmtId="38" fontId="0" fillId="0" borderId="0" xfId="1" applyFont="1" applyAlignment="1">
      <alignment horizontal="center" vertical="center"/>
    </xf>
    <xf numFmtId="180" fontId="0" fillId="0" borderId="29" xfId="0" applyNumberFormat="1" applyFill="1" applyBorder="1" applyAlignment="1">
      <alignment vertical="center"/>
    </xf>
    <xf numFmtId="0" fontId="14" fillId="0" borderId="0" xfId="3" applyFont="1" applyFill="1" applyBorder="1" applyAlignment="1">
      <alignment horizontal="center" vertical="center"/>
    </xf>
    <xf numFmtId="56" fontId="14" fillId="0" borderId="9" xfId="3" quotePrefix="1" applyNumberFormat="1" applyFont="1" applyFill="1" applyBorder="1" applyAlignment="1">
      <alignment horizontal="center" vertical="center"/>
    </xf>
    <xf numFmtId="176" fontId="14" fillId="0" borderId="0" xfId="3" applyNumberFormat="1" applyFont="1" applyFill="1" applyBorder="1" applyAlignment="1">
      <alignment vertical="center"/>
    </xf>
    <xf numFmtId="176" fontId="15" fillId="0" borderId="0" xfId="3" applyNumberFormat="1" applyFont="1" applyFill="1" applyBorder="1" applyAlignment="1">
      <alignment vertical="center"/>
    </xf>
    <xf numFmtId="0" fontId="5" fillId="0" borderId="0" xfId="3" applyFont="1" applyFill="1" applyBorder="1" applyAlignment="1">
      <alignment vertical="center"/>
    </xf>
    <xf numFmtId="177" fontId="14" fillId="0" borderId="2" xfId="3" applyNumberFormat="1" applyFont="1" applyFill="1" applyBorder="1">
      <alignment vertical="center"/>
    </xf>
    <xf numFmtId="0" fontId="5" fillId="0" borderId="1" xfId="3" applyFont="1" applyFill="1" applyBorder="1" applyAlignment="1">
      <alignment horizontal="distributed" vertical="center" shrinkToFit="1"/>
    </xf>
    <xf numFmtId="176" fontId="0" fillId="0" borderId="0" xfId="0" applyNumberFormat="1">
      <alignment vertical="center"/>
    </xf>
    <xf numFmtId="0" fontId="3" fillId="0" borderId="1" xfId="0" applyFont="1" applyFill="1" applyBorder="1" applyAlignment="1">
      <alignment horizontal="distributed" vertical="center"/>
    </xf>
    <xf numFmtId="176" fontId="16" fillId="2" borderId="17" xfId="0" applyNumberFormat="1" applyFont="1" applyFill="1" applyBorder="1">
      <alignment vertical="center"/>
    </xf>
    <xf numFmtId="0" fontId="16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176" fontId="16" fillId="2" borderId="31" xfId="0" applyNumberFormat="1" applyFont="1" applyFill="1" applyBorder="1">
      <alignment vertical="center"/>
    </xf>
    <xf numFmtId="0" fontId="14" fillId="0" borderId="32" xfId="3" applyFont="1" applyFill="1" applyBorder="1" applyAlignment="1">
      <alignment horizontal="center" vertical="center"/>
    </xf>
    <xf numFmtId="179" fontId="0" fillId="0" borderId="0" xfId="0" applyNumberFormat="1">
      <alignment vertical="center"/>
    </xf>
    <xf numFmtId="176" fontId="14" fillId="2" borderId="0" xfId="2" applyFont="1" applyFill="1" applyBorder="1" applyAlignment="1">
      <alignment vertical="center"/>
    </xf>
    <xf numFmtId="0" fontId="14" fillId="0" borderId="0" xfId="3" applyFont="1" applyFill="1" applyBorder="1" applyAlignment="1">
      <alignment vertical="center"/>
    </xf>
    <xf numFmtId="0" fontId="14" fillId="0" borderId="0" xfId="3" applyFont="1" applyFill="1" applyAlignment="1">
      <alignment horizontal="left" vertical="center"/>
    </xf>
    <xf numFmtId="0" fontId="17" fillId="0" borderId="2" xfId="3" applyFont="1" applyFill="1" applyBorder="1" applyAlignment="1">
      <alignment horizontal="center" vertical="center"/>
    </xf>
    <xf numFmtId="176" fontId="17" fillId="0" borderId="2" xfId="3" applyNumberFormat="1" applyFont="1" applyFill="1" applyBorder="1" applyAlignment="1">
      <alignment vertical="center"/>
    </xf>
    <xf numFmtId="0" fontId="0" fillId="0" borderId="34" xfId="0" applyFill="1" applyBorder="1" applyAlignment="1">
      <alignment horizontal="center" vertical="top"/>
    </xf>
    <xf numFmtId="0" fontId="0" fillId="0" borderId="4" xfId="0" applyBorder="1" applyAlignment="1">
      <alignment horizontal="right" vertical="center"/>
    </xf>
    <xf numFmtId="0" fontId="0" fillId="0" borderId="35" xfId="0" applyFill="1" applyBorder="1" applyAlignment="1">
      <alignment vertical="center"/>
    </xf>
    <xf numFmtId="0" fontId="0" fillId="0" borderId="0" xfId="0" applyBorder="1">
      <alignment vertical="center"/>
    </xf>
    <xf numFmtId="0" fontId="2" fillId="0" borderId="0" xfId="0" applyFont="1">
      <alignment vertical="center"/>
    </xf>
    <xf numFmtId="0" fontId="19" fillId="0" borderId="0" xfId="0" applyFont="1" applyAlignment="1">
      <alignment horizontal="center" vertical="center"/>
    </xf>
    <xf numFmtId="0" fontId="0" fillId="0" borderId="36" xfId="0" applyFill="1" applyBorder="1" applyAlignment="1">
      <alignment horizontal="center" vertical="top"/>
    </xf>
    <xf numFmtId="0" fontId="0" fillId="0" borderId="0" xfId="0" applyFill="1" applyBorder="1" applyAlignment="1">
      <alignment vertical="center"/>
    </xf>
    <xf numFmtId="38" fontId="20" fillId="0" borderId="0" xfId="1" applyFont="1" applyFill="1">
      <alignment vertical="center"/>
    </xf>
    <xf numFmtId="177" fontId="14" fillId="0" borderId="19" xfId="3" applyNumberFormat="1" applyFont="1" applyFill="1" applyBorder="1">
      <alignment vertical="center"/>
    </xf>
    <xf numFmtId="176" fontId="14" fillId="3" borderId="2" xfId="3" applyNumberFormat="1" applyFont="1" applyFill="1" applyBorder="1" applyAlignment="1">
      <alignment vertical="center"/>
    </xf>
    <xf numFmtId="177" fontId="14" fillId="3" borderId="2" xfId="3" applyNumberFormat="1" applyFont="1" applyFill="1" applyBorder="1">
      <alignment vertical="center"/>
    </xf>
    <xf numFmtId="177" fontId="14" fillId="3" borderId="19" xfId="3" applyNumberFormat="1" applyFont="1" applyFill="1" applyBorder="1">
      <alignment vertical="center"/>
    </xf>
    <xf numFmtId="176" fontId="14" fillId="3" borderId="37" xfId="3" applyNumberFormat="1" applyFont="1" applyFill="1" applyBorder="1" applyAlignment="1">
      <alignment vertical="center"/>
    </xf>
    <xf numFmtId="177" fontId="14" fillId="3" borderId="37" xfId="3" applyNumberFormat="1" applyFont="1" applyFill="1" applyBorder="1">
      <alignment vertical="center"/>
    </xf>
    <xf numFmtId="177" fontId="14" fillId="3" borderId="22" xfId="3" applyNumberFormat="1" applyFont="1" applyFill="1" applyBorder="1">
      <alignment vertical="center"/>
    </xf>
    <xf numFmtId="176" fontId="14" fillId="0" borderId="2" xfId="3" applyNumberFormat="1" applyFont="1" applyFill="1" applyBorder="1" applyAlignment="1">
      <alignment horizontal="right" vertical="center"/>
    </xf>
    <xf numFmtId="177" fontId="14" fillId="0" borderId="2" xfId="3" applyNumberFormat="1" applyFont="1" applyFill="1" applyBorder="1" applyAlignment="1">
      <alignment horizontal="right" vertical="center"/>
    </xf>
    <xf numFmtId="176" fontId="17" fillId="0" borderId="2" xfId="3" applyNumberFormat="1" applyFont="1" applyFill="1" applyBorder="1" applyAlignment="1">
      <alignment horizontal="right" vertical="center"/>
    </xf>
    <xf numFmtId="177" fontId="14" fillId="2" borderId="19" xfId="3" applyNumberFormat="1" applyFont="1" applyFill="1" applyBorder="1" applyAlignment="1">
      <alignment horizontal="right" vertical="center"/>
    </xf>
    <xf numFmtId="176" fontId="14" fillId="0" borderId="37" xfId="3" applyNumberFormat="1" applyFont="1" applyFill="1" applyBorder="1" applyAlignment="1">
      <alignment horizontal="right" vertical="center"/>
    </xf>
    <xf numFmtId="177" fontId="14" fillId="0" borderId="37" xfId="3" applyNumberFormat="1" applyFont="1" applyFill="1" applyBorder="1" applyAlignment="1">
      <alignment horizontal="right" vertical="center"/>
    </xf>
    <xf numFmtId="177" fontId="14" fillId="2" borderId="22" xfId="3" applyNumberFormat="1" applyFont="1" applyFill="1" applyBorder="1" applyAlignment="1">
      <alignment horizontal="right" vertical="center"/>
    </xf>
    <xf numFmtId="177" fontId="14" fillId="0" borderId="19" xfId="3" applyNumberFormat="1" applyFont="1" applyFill="1" applyBorder="1" applyAlignment="1">
      <alignment horizontal="right" vertical="center"/>
    </xf>
    <xf numFmtId="176" fontId="14" fillId="2" borderId="2" xfId="3" applyNumberFormat="1" applyFont="1" applyFill="1" applyBorder="1" applyAlignment="1">
      <alignment vertical="center"/>
    </xf>
    <xf numFmtId="177" fontId="14" fillId="2" borderId="2" xfId="3" applyNumberFormat="1" applyFont="1" applyFill="1" applyBorder="1">
      <alignment vertical="center"/>
    </xf>
    <xf numFmtId="176" fontId="14" fillId="2" borderId="37" xfId="3" applyNumberFormat="1" applyFont="1" applyFill="1" applyBorder="1" applyAlignment="1">
      <alignment vertical="center"/>
    </xf>
    <xf numFmtId="177" fontId="14" fillId="2" borderId="37" xfId="3" applyNumberFormat="1" applyFont="1" applyFill="1" applyBorder="1">
      <alignment vertical="center"/>
    </xf>
    <xf numFmtId="177" fontId="14" fillId="0" borderId="19" xfId="3" quotePrefix="1" applyNumberFormat="1" applyFont="1" applyFill="1" applyBorder="1" applyAlignment="1">
      <alignment horizontal="right" vertical="center"/>
    </xf>
    <xf numFmtId="177" fontId="14" fillId="0" borderId="22" xfId="3" applyNumberFormat="1" applyFont="1" applyFill="1" applyBorder="1" applyAlignment="1">
      <alignment horizontal="right" vertical="center"/>
    </xf>
    <xf numFmtId="0" fontId="14" fillId="3" borderId="1" xfId="3" applyFont="1" applyFill="1" applyBorder="1" applyAlignment="1">
      <alignment horizontal="center" vertical="center"/>
    </xf>
    <xf numFmtId="0" fontId="14" fillId="3" borderId="21" xfId="3" applyFont="1" applyFill="1" applyBorder="1" applyAlignment="1">
      <alignment horizontal="center" vertical="center"/>
    </xf>
    <xf numFmtId="176" fontId="14" fillId="3" borderId="2" xfId="3" applyNumberFormat="1" applyFont="1" applyFill="1" applyBorder="1" applyAlignment="1">
      <alignment horizontal="right" vertical="center"/>
    </xf>
    <xf numFmtId="177" fontId="14" fillId="3" borderId="2" xfId="3" applyNumberFormat="1" applyFont="1" applyFill="1" applyBorder="1" applyAlignment="1">
      <alignment horizontal="right" vertical="center"/>
    </xf>
    <xf numFmtId="177" fontId="14" fillId="3" borderId="19" xfId="3" applyNumberFormat="1" applyFont="1" applyFill="1" applyBorder="1" applyAlignment="1">
      <alignment horizontal="right" vertical="center"/>
    </xf>
    <xf numFmtId="0" fontId="14" fillId="3" borderId="20" xfId="3" applyFont="1" applyFill="1" applyBorder="1" applyAlignment="1">
      <alignment horizontal="center" vertical="center"/>
    </xf>
    <xf numFmtId="176" fontId="14" fillId="3" borderId="37" xfId="3" applyNumberFormat="1" applyFont="1" applyFill="1" applyBorder="1" applyAlignment="1">
      <alignment horizontal="right" vertical="center"/>
    </xf>
    <xf numFmtId="177" fontId="14" fillId="3" borderId="37" xfId="3" applyNumberFormat="1" applyFont="1" applyFill="1" applyBorder="1" applyAlignment="1">
      <alignment horizontal="right" vertical="center"/>
    </xf>
    <xf numFmtId="177" fontId="14" fillId="3" borderId="22" xfId="3" applyNumberFormat="1" applyFont="1" applyFill="1" applyBorder="1" applyAlignment="1">
      <alignment horizontal="right" vertical="center"/>
    </xf>
    <xf numFmtId="176" fontId="14" fillId="2" borderId="2" xfId="3" applyNumberFormat="1" applyFont="1" applyFill="1" applyBorder="1" applyAlignment="1">
      <alignment horizontal="right" vertical="center"/>
    </xf>
    <xf numFmtId="0" fontId="14" fillId="2" borderId="20" xfId="3" applyFont="1" applyFill="1" applyBorder="1" applyAlignment="1">
      <alignment horizontal="center" vertical="center"/>
    </xf>
    <xf numFmtId="0" fontId="14" fillId="2" borderId="1" xfId="3" applyFont="1" applyFill="1" applyBorder="1" applyAlignment="1">
      <alignment horizontal="center" vertical="center"/>
    </xf>
    <xf numFmtId="0" fontId="14" fillId="2" borderId="21" xfId="3" applyFont="1" applyFill="1" applyBorder="1" applyAlignment="1">
      <alignment horizontal="center" vertical="center"/>
    </xf>
    <xf numFmtId="177" fontId="14" fillId="2" borderId="2" xfId="3" applyNumberFormat="1" applyFont="1" applyFill="1" applyBorder="1" applyAlignment="1">
      <alignment horizontal="right" vertical="center"/>
    </xf>
    <xf numFmtId="176" fontId="14" fillId="2" borderId="37" xfId="3" applyNumberFormat="1" applyFont="1" applyFill="1" applyBorder="1" applyAlignment="1">
      <alignment horizontal="right" vertical="center"/>
    </xf>
    <xf numFmtId="177" fontId="14" fillId="2" borderId="37" xfId="3" applyNumberFormat="1" applyFont="1" applyFill="1" applyBorder="1" applyAlignment="1">
      <alignment horizontal="right" vertical="center"/>
    </xf>
    <xf numFmtId="176" fontId="14" fillId="2" borderId="2" xfId="0" applyNumberFormat="1" applyFont="1" applyFill="1" applyBorder="1">
      <alignment vertical="center"/>
    </xf>
    <xf numFmtId="176" fontId="14" fillId="2" borderId="33" xfId="0" applyNumberFormat="1" applyFont="1" applyFill="1" applyBorder="1">
      <alignment vertical="center"/>
    </xf>
    <xf numFmtId="176" fontId="16" fillId="0" borderId="2" xfId="0" applyNumberFormat="1" applyFont="1" applyFill="1" applyBorder="1">
      <alignment vertical="center"/>
    </xf>
    <xf numFmtId="176" fontId="14" fillId="2" borderId="37" xfId="0" applyNumberFormat="1" applyFont="1" applyFill="1" applyBorder="1">
      <alignment vertical="center"/>
    </xf>
    <xf numFmtId="176" fontId="14" fillId="2" borderId="38" xfId="0" applyNumberFormat="1" applyFont="1" applyFill="1" applyBorder="1">
      <alignment vertical="center"/>
    </xf>
    <xf numFmtId="176" fontId="2" fillId="0" borderId="2" xfId="0" applyNumberFormat="1" applyFont="1" applyFill="1" applyBorder="1">
      <alignment vertical="center"/>
    </xf>
    <xf numFmtId="176" fontId="2" fillId="0" borderId="39" xfId="0" applyNumberFormat="1" applyFont="1" applyFill="1" applyBorder="1">
      <alignment vertical="center"/>
    </xf>
    <xf numFmtId="176" fontId="2" fillId="0" borderId="33" xfId="0" applyNumberFormat="1" applyFont="1" applyBorder="1">
      <alignment vertical="center"/>
    </xf>
    <xf numFmtId="176" fontId="2" fillId="0" borderId="19" xfId="0" applyNumberFormat="1" applyFont="1" applyFill="1" applyBorder="1">
      <alignment vertical="center"/>
    </xf>
    <xf numFmtId="176" fontId="2" fillId="4" borderId="2" xfId="0" applyNumberFormat="1" applyFont="1" applyFill="1" applyBorder="1">
      <alignment vertical="center"/>
    </xf>
    <xf numFmtId="176" fontId="16" fillId="2" borderId="39" xfId="0" applyNumberFormat="1" applyFont="1" applyFill="1" applyBorder="1">
      <alignment vertical="center"/>
    </xf>
    <xf numFmtId="176" fontId="16" fillId="2" borderId="2" xfId="0" applyNumberFormat="1" applyFont="1" applyFill="1" applyBorder="1">
      <alignment vertical="center"/>
    </xf>
    <xf numFmtId="176" fontId="16" fillId="2" borderId="19" xfId="0" applyNumberFormat="1" applyFont="1" applyFill="1" applyBorder="1">
      <alignment vertical="center"/>
    </xf>
    <xf numFmtId="176" fontId="16" fillId="0" borderId="39" xfId="0" applyNumberFormat="1" applyFont="1" applyFill="1" applyBorder="1">
      <alignment vertical="center"/>
    </xf>
    <xf numFmtId="176" fontId="16" fillId="0" borderId="33" xfId="0" applyNumberFormat="1" applyFont="1" applyBorder="1">
      <alignment vertical="center"/>
    </xf>
    <xf numFmtId="176" fontId="16" fillId="0" borderId="19" xfId="0" applyNumberFormat="1" applyFont="1" applyFill="1" applyBorder="1">
      <alignment vertical="center"/>
    </xf>
    <xf numFmtId="176" fontId="16" fillId="2" borderId="40" xfId="0" applyNumberFormat="1" applyFont="1" applyFill="1" applyBorder="1">
      <alignment vertical="center"/>
    </xf>
    <xf numFmtId="176" fontId="16" fillId="2" borderId="37" xfId="0" applyNumberFormat="1" applyFont="1" applyFill="1" applyBorder="1">
      <alignment vertical="center"/>
    </xf>
    <xf numFmtId="176" fontId="16" fillId="2" borderId="22" xfId="0" applyNumberFormat="1" applyFont="1" applyFill="1" applyBorder="1">
      <alignment vertical="center"/>
    </xf>
    <xf numFmtId="176" fontId="16" fillId="0" borderId="28" xfId="0" applyNumberFormat="1" applyFont="1" applyFill="1" applyBorder="1" applyAlignment="1">
      <alignment vertical="center"/>
    </xf>
    <xf numFmtId="180" fontId="16" fillId="0" borderId="29" xfId="0" applyNumberFormat="1" applyFont="1" applyFill="1" applyBorder="1" applyAlignment="1">
      <alignment vertical="center"/>
    </xf>
    <xf numFmtId="176" fontId="16" fillId="0" borderId="4" xfId="0" applyNumberFormat="1" applyFont="1" applyFill="1" applyBorder="1" applyAlignment="1">
      <alignment vertical="center"/>
    </xf>
    <xf numFmtId="176" fontId="16" fillId="0" borderId="30" xfId="0" applyNumberFormat="1" applyFont="1" applyFill="1" applyBorder="1" applyAlignment="1">
      <alignment vertical="center"/>
    </xf>
    <xf numFmtId="56" fontId="14" fillId="0" borderId="0" xfId="3" quotePrefix="1" applyNumberFormat="1" applyFont="1" applyFill="1" applyBorder="1" applyAlignment="1">
      <alignment horizontal="center" vertical="center"/>
    </xf>
    <xf numFmtId="176" fontId="5" fillId="0" borderId="0" xfId="3" applyNumberFormat="1" applyFill="1">
      <alignment vertical="center"/>
    </xf>
    <xf numFmtId="179" fontId="14" fillId="0" borderId="0" xfId="3" applyNumberFormat="1" applyFont="1" applyFill="1" applyBorder="1">
      <alignment vertical="center"/>
    </xf>
    <xf numFmtId="179" fontId="16" fillId="0" borderId="0" xfId="0" applyNumberFormat="1" applyFont="1">
      <alignment vertical="center"/>
    </xf>
    <xf numFmtId="179" fontId="5" fillId="0" borderId="0" xfId="2" applyNumberFormat="1" applyFont="1" applyFill="1" applyAlignment="1">
      <alignment vertical="center"/>
    </xf>
    <xf numFmtId="0" fontId="2" fillId="0" borderId="1" xfId="0" applyFont="1" applyFill="1" applyBorder="1" applyAlignment="1">
      <alignment horizontal="distributed" vertical="center"/>
    </xf>
    <xf numFmtId="176" fontId="2" fillId="2" borderId="17" xfId="0" applyNumberFormat="1" applyFont="1" applyFill="1" applyBorder="1">
      <alignment vertical="center"/>
    </xf>
    <xf numFmtId="0" fontId="2" fillId="0" borderId="1" xfId="0" applyFont="1" applyFill="1" applyBorder="1" applyAlignment="1">
      <alignment horizontal="center" vertical="center"/>
    </xf>
    <xf numFmtId="176" fontId="2" fillId="2" borderId="31" xfId="0" applyNumberFormat="1" applyFont="1" applyFill="1" applyBorder="1">
      <alignment vertical="center"/>
    </xf>
    <xf numFmtId="0" fontId="6" fillId="0" borderId="0" xfId="3" applyFont="1" applyFill="1">
      <alignment vertical="center"/>
    </xf>
    <xf numFmtId="177" fontId="14" fillId="0" borderId="2" xfId="3" quotePrefix="1" applyNumberFormat="1" applyFont="1" applyFill="1" applyBorder="1" applyAlignment="1">
      <alignment horizontal="right" vertical="center"/>
    </xf>
    <xf numFmtId="176" fontId="0" fillId="2" borderId="42" xfId="0" applyNumberFormat="1" applyFont="1" applyFill="1" applyBorder="1" applyAlignment="1">
      <alignment vertical="center"/>
    </xf>
    <xf numFmtId="180" fontId="0" fillId="2" borderId="43" xfId="0" applyNumberFormat="1" applyFont="1" applyFill="1" applyBorder="1" applyAlignment="1">
      <alignment vertical="center"/>
    </xf>
    <xf numFmtId="176" fontId="15" fillId="2" borderId="44" xfId="0" applyNumberFormat="1" applyFont="1" applyFill="1" applyBorder="1" applyAlignment="1">
      <alignment vertical="center"/>
    </xf>
    <xf numFmtId="176" fontId="15" fillId="2" borderId="45" xfId="0" applyNumberFormat="1" applyFont="1" applyFill="1" applyBorder="1" applyAlignment="1">
      <alignment vertical="center"/>
    </xf>
    <xf numFmtId="176" fontId="14" fillId="2" borderId="39" xfId="0" applyNumberFormat="1" applyFont="1" applyFill="1" applyBorder="1">
      <alignment vertical="center"/>
    </xf>
    <xf numFmtId="176" fontId="14" fillId="2" borderId="46" xfId="0" applyNumberFormat="1" applyFont="1" applyFill="1" applyBorder="1">
      <alignment vertical="center"/>
    </xf>
    <xf numFmtId="176" fontId="14" fillId="2" borderId="40" xfId="0" applyNumberFormat="1" applyFont="1" applyFill="1" applyBorder="1">
      <alignment vertical="center"/>
    </xf>
    <xf numFmtId="176" fontId="14" fillId="2" borderId="47" xfId="0" applyNumberFormat="1" applyFont="1" applyFill="1" applyBorder="1">
      <alignment vertical="center"/>
    </xf>
    <xf numFmtId="176" fontId="0" fillId="0" borderId="33" xfId="0" applyNumberFormat="1" applyFont="1" applyFill="1" applyBorder="1">
      <alignment vertical="center"/>
    </xf>
    <xf numFmtId="177" fontId="14" fillId="0" borderId="48" xfId="3" applyNumberFormat="1" applyFont="1" applyFill="1" applyBorder="1" applyAlignment="1">
      <alignment horizontal="right" vertical="center"/>
    </xf>
    <xf numFmtId="178" fontId="14" fillId="0" borderId="2" xfId="3" quotePrefix="1" applyNumberFormat="1" applyFont="1" applyFill="1" applyBorder="1" applyAlignment="1">
      <alignment horizontal="right" vertical="center"/>
    </xf>
    <xf numFmtId="0" fontId="0" fillId="0" borderId="27" xfId="0" applyFont="1" applyBorder="1" applyAlignment="1">
      <alignment vertical="center" wrapText="1"/>
    </xf>
    <xf numFmtId="176" fontId="0" fillId="0" borderId="2" xfId="0" applyNumberFormat="1" applyFont="1" applyFill="1" applyBorder="1">
      <alignment vertical="center"/>
    </xf>
    <xf numFmtId="0" fontId="2" fillId="0" borderId="0" xfId="0" applyFont="1" applyFill="1" applyBorder="1" applyAlignment="1">
      <alignment horizontal="center" vertical="center"/>
    </xf>
    <xf numFmtId="176" fontId="14" fillId="0" borderId="0" xfId="0" applyNumberFormat="1" applyFont="1" applyFill="1" applyBorder="1">
      <alignment vertical="center"/>
    </xf>
    <xf numFmtId="176" fontId="2" fillId="0" borderId="0" xfId="0" applyNumberFormat="1" applyFont="1" applyFill="1" applyBorder="1">
      <alignment vertical="center"/>
    </xf>
    <xf numFmtId="0" fontId="24" fillId="0" borderId="0" xfId="0" applyFont="1" applyFill="1" applyBorder="1" applyAlignment="1">
      <alignment horizontal="left" vertical="center"/>
    </xf>
    <xf numFmtId="176" fontId="0" fillId="0" borderId="46" xfId="0" applyNumberFormat="1" applyFill="1" applyBorder="1">
      <alignment vertical="center"/>
    </xf>
    <xf numFmtId="176" fontId="16" fillId="0" borderId="46" xfId="0" applyNumberFormat="1" applyFont="1" applyFill="1" applyBorder="1">
      <alignment vertical="center"/>
    </xf>
    <xf numFmtId="176" fontId="0" fillId="0" borderId="46" xfId="0" applyNumberFormat="1" applyFont="1" applyFill="1" applyBorder="1">
      <alignment vertical="center"/>
    </xf>
    <xf numFmtId="176" fontId="0" fillId="0" borderId="20" xfId="0" applyNumberFormat="1" applyFill="1" applyBorder="1">
      <alignment vertical="center"/>
    </xf>
    <xf numFmtId="176" fontId="14" fillId="2" borderId="20" xfId="0" applyNumberFormat="1" applyFont="1" applyFill="1" applyBorder="1">
      <alignment vertical="center"/>
    </xf>
    <xf numFmtId="176" fontId="16" fillId="0" borderId="20" xfId="0" applyNumberFormat="1" applyFont="1" applyFill="1" applyBorder="1">
      <alignment vertical="center"/>
    </xf>
    <xf numFmtId="176" fontId="0" fillId="0" borderId="20" xfId="0" applyNumberFormat="1" applyFont="1" applyFill="1" applyBorder="1">
      <alignment vertical="center"/>
    </xf>
    <xf numFmtId="176" fontId="14" fillId="2" borderId="32" xfId="0" applyNumberFormat="1" applyFont="1" applyFill="1" applyBorder="1">
      <alignment vertical="center"/>
    </xf>
    <xf numFmtId="176" fontId="5" fillId="0" borderId="0" xfId="2" applyFont="1" applyFill="1" applyAlignment="1">
      <alignment vertical="center"/>
    </xf>
    <xf numFmtId="176" fontId="14" fillId="0" borderId="2" xfId="3" applyNumberFormat="1" applyFont="1" applyFill="1" applyBorder="1" applyAlignment="1">
      <alignment horizontal="center" vertical="center"/>
    </xf>
    <xf numFmtId="176" fontId="17" fillId="0" borderId="2" xfId="3" applyNumberFormat="1" applyFont="1" applyFill="1" applyBorder="1" applyAlignment="1">
      <alignment horizontal="center" vertical="center"/>
    </xf>
    <xf numFmtId="181" fontId="14" fillId="0" borderId="2" xfId="3" applyNumberFormat="1" applyFont="1" applyFill="1" applyBorder="1" applyAlignment="1">
      <alignment vertical="center"/>
    </xf>
    <xf numFmtId="177" fontId="14" fillId="0" borderId="20" xfId="3" applyNumberFormat="1" applyFont="1" applyFill="1" applyBorder="1" applyAlignment="1">
      <alignment horizontal="right" vertical="center"/>
    </xf>
    <xf numFmtId="0" fontId="0" fillId="0" borderId="0" xfId="0" applyBorder="1" applyAlignment="1">
      <alignment vertical="center" wrapText="1"/>
    </xf>
    <xf numFmtId="176" fontId="14" fillId="0" borderId="19" xfId="3" applyNumberFormat="1" applyFont="1" applyFill="1" applyBorder="1" applyAlignment="1">
      <alignment horizontal="right" vertical="center"/>
    </xf>
    <xf numFmtId="182" fontId="0" fillId="0" borderId="0" xfId="0" applyNumberFormat="1">
      <alignment vertical="center"/>
    </xf>
    <xf numFmtId="0" fontId="0" fillId="0" borderId="41" xfId="0" applyFill="1" applyBorder="1" applyAlignment="1">
      <alignment horizontal="left"/>
    </xf>
    <xf numFmtId="183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84" fontId="0" fillId="0" borderId="2" xfId="0" applyNumberFormat="1" applyBorder="1">
      <alignment vertical="center"/>
    </xf>
    <xf numFmtId="184" fontId="0" fillId="0" borderId="2" xfId="1" applyNumberFormat="1" applyFont="1" applyBorder="1">
      <alignment vertical="center"/>
    </xf>
    <xf numFmtId="184" fontId="0" fillId="0" borderId="0" xfId="0" applyNumberFormat="1">
      <alignment vertical="center"/>
    </xf>
    <xf numFmtId="184" fontId="0" fillId="0" borderId="0" xfId="1" applyNumberFormat="1" applyFont="1">
      <alignment vertical="center"/>
    </xf>
    <xf numFmtId="184" fontId="2" fillId="0" borderId="2" xfId="0" applyNumberFormat="1" applyFont="1" applyBorder="1">
      <alignment vertical="center"/>
    </xf>
    <xf numFmtId="184" fontId="2" fillId="0" borderId="0" xfId="0" applyNumberFormat="1" applyFont="1">
      <alignment vertical="center"/>
    </xf>
    <xf numFmtId="184" fontId="0" fillId="0" borderId="1" xfId="0" applyNumberFormat="1" applyBorder="1">
      <alignment vertical="center"/>
    </xf>
    <xf numFmtId="184" fontId="0" fillId="0" borderId="0" xfId="1" applyNumberFormat="1" applyFont="1" applyBorder="1">
      <alignment vertical="center"/>
    </xf>
    <xf numFmtId="184" fontId="0" fillId="0" borderId="20" xfId="1" applyNumberFormat="1" applyFont="1" applyBorder="1">
      <alignment vertical="center"/>
    </xf>
    <xf numFmtId="56" fontId="14" fillId="0" borderId="48" xfId="3" quotePrefix="1" applyNumberFormat="1" applyFont="1" applyFill="1" applyBorder="1" applyAlignment="1">
      <alignment horizontal="center" vertical="center"/>
    </xf>
    <xf numFmtId="56" fontId="14" fillId="0" borderId="2" xfId="3" quotePrefix="1" applyNumberFormat="1" applyFont="1" applyFill="1" applyBorder="1" applyAlignment="1">
      <alignment horizontal="center" vertical="center"/>
    </xf>
    <xf numFmtId="176" fontId="14" fillId="0" borderId="0" xfId="3" applyNumberFormat="1" applyFont="1" applyFill="1">
      <alignment vertical="center"/>
    </xf>
    <xf numFmtId="179" fontId="0" fillId="0" borderId="0" xfId="6" applyNumberFormat="1" applyFont="1">
      <alignment vertical="center"/>
    </xf>
    <xf numFmtId="176" fontId="14" fillId="0" borderId="0" xfId="3" applyNumberFormat="1" applyFont="1" applyFill="1" applyBorder="1">
      <alignment vertical="center"/>
    </xf>
    <xf numFmtId="0" fontId="19" fillId="0" borderId="0" xfId="0" applyFont="1" applyAlignment="1">
      <alignment horizontal="center" vertical="center"/>
    </xf>
    <xf numFmtId="0" fontId="0" fillId="0" borderId="49" xfId="0" applyFill="1" applyBorder="1" applyAlignment="1">
      <alignment horizontal="center" vertical="center" wrapText="1"/>
    </xf>
    <xf numFmtId="0" fontId="0" fillId="0" borderId="49" xfId="0" applyFill="1" applyBorder="1" applyAlignment="1">
      <alignment horizontal="center" vertical="center"/>
    </xf>
    <xf numFmtId="0" fontId="2" fillId="0" borderId="50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/>
    </xf>
    <xf numFmtId="0" fontId="0" fillId="0" borderId="3" xfId="0" applyFont="1" applyBorder="1" applyAlignment="1">
      <alignment vertical="center" wrapText="1"/>
    </xf>
    <xf numFmtId="0" fontId="0" fillId="0" borderId="27" xfId="0" applyFont="1" applyBorder="1" applyAlignment="1">
      <alignment vertical="center" wrapText="1"/>
    </xf>
    <xf numFmtId="0" fontId="0" fillId="0" borderId="51" xfId="0" applyFont="1" applyBorder="1" applyAlignment="1">
      <alignment vertical="center" wrapText="1"/>
    </xf>
    <xf numFmtId="0" fontId="0" fillId="0" borderId="9" xfId="0" applyFont="1" applyBorder="1" applyAlignment="1">
      <alignment vertical="center" wrapText="1"/>
    </xf>
    <xf numFmtId="0" fontId="0" fillId="0" borderId="0" xfId="0" applyFont="1" applyBorder="1" applyAlignment="1">
      <alignment vertical="center" wrapText="1"/>
    </xf>
    <xf numFmtId="0" fontId="0" fillId="0" borderId="52" xfId="0" applyFont="1" applyBorder="1" applyAlignment="1">
      <alignment vertical="center" wrapText="1"/>
    </xf>
    <xf numFmtId="0" fontId="0" fillId="0" borderId="53" xfId="0" applyFont="1" applyBorder="1" applyAlignment="1">
      <alignment vertical="center" wrapText="1"/>
    </xf>
    <xf numFmtId="0" fontId="0" fillId="0" borderId="44" xfId="0" applyFont="1" applyBorder="1" applyAlignment="1">
      <alignment vertical="center" wrapText="1"/>
    </xf>
    <xf numFmtId="0" fontId="0" fillId="0" borderId="45" xfId="0" applyFont="1" applyBorder="1" applyAlignment="1">
      <alignment vertical="center" wrapText="1"/>
    </xf>
    <xf numFmtId="0" fontId="21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6" fillId="0" borderId="50" xfId="0" applyFont="1" applyFill="1" applyBorder="1" applyAlignment="1">
      <alignment horizontal="center" vertical="center"/>
    </xf>
    <xf numFmtId="0" fontId="16" fillId="0" borderId="25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3" applyFill="1" applyAlignment="1">
      <alignment vertical="center"/>
    </xf>
    <xf numFmtId="0" fontId="5" fillId="0" borderId="0" xfId="3" applyFill="1" applyAlignment="1">
      <alignment horizontal="center" vertical="center"/>
    </xf>
    <xf numFmtId="176" fontId="5" fillId="0" borderId="0" xfId="2" applyFont="1" applyFill="1" applyAlignment="1">
      <alignment vertical="center"/>
    </xf>
    <xf numFmtId="176" fontId="7" fillId="0" borderId="0" xfId="2" applyFont="1" applyFill="1" applyAlignment="1">
      <alignment vertical="center"/>
    </xf>
    <xf numFmtId="0" fontId="14" fillId="0" borderId="3" xfId="3" applyFont="1" applyFill="1" applyBorder="1" applyAlignment="1">
      <alignment vertical="center" wrapText="1"/>
    </xf>
    <xf numFmtId="0" fontId="14" fillId="0" borderId="27" xfId="3" applyFont="1" applyFill="1" applyBorder="1" applyAlignment="1">
      <alignment vertical="center" wrapText="1"/>
    </xf>
    <xf numFmtId="0" fontId="14" fillId="0" borderId="51" xfId="3" applyFont="1" applyFill="1" applyBorder="1" applyAlignment="1">
      <alignment vertical="center" wrapText="1"/>
    </xf>
    <xf numFmtId="0" fontId="14" fillId="0" borderId="9" xfId="3" applyFont="1" applyFill="1" applyBorder="1" applyAlignment="1">
      <alignment vertical="center" wrapText="1"/>
    </xf>
    <xf numFmtId="0" fontId="14" fillId="0" borderId="0" xfId="3" applyFont="1" applyFill="1" applyBorder="1" applyAlignment="1">
      <alignment vertical="center" wrapText="1"/>
    </xf>
    <xf numFmtId="0" fontId="14" fillId="0" borderId="52" xfId="3" applyFont="1" applyFill="1" applyBorder="1" applyAlignment="1">
      <alignment vertical="center" wrapText="1"/>
    </xf>
    <xf numFmtId="0" fontId="14" fillId="0" borderId="53" xfId="3" applyFont="1" applyFill="1" applyBorder="1" applyAlignment="1">
      <alignment vertical="center" wrapText="1"/>
    </xf>
    <xf numFmtId="0" fontId="14" fillId="0" borderId="44" xfId="3" applyFont="1" applyFill="1" applyBorder="1" applyAlignment="1">
      <alignment vertical="center" wrapText="1"/>
    </xf>
    <xf numFmtId="0" fontId="14" fillId="0" borderId="45" xfId="3" applyFont="1" applyFill="1" applyBorder="1" applyAlignment="1">
      <alignment vertical="center" wrapText="1"/>
    </xf>
    <xf numFmtId="0" fontId="26" fillId="0" borderId="0" xfId="3" applyFont="1" applyFill="1" applyAlignment="1">
      <alignment horizontal="center" vertical="center"/>
    </xf>
    <xf numFmtId="0" fontId="19" fillId="0" borderId="0" xfId="3" applyFont="1" applyFill="1" applyAlignment="1">
      <alignment horizontal="center" vertical="center"/>
    </xf>
    <xf numFmtId="0" fontId="14" fillId="0" borderId="50" xfId="3" applyFont="1" applyFill="1" applyBorder="1" applyAlignment="1">
      <alignment horizontal="center" vertical="center"/>
    </xf>
    <xf numFmtId="0" fontId="14" fillId="0" borderId="25" xfId="3" applyFont="1" applyFill="1" applyBorder="1" applyAlignment="1">
      <alignment horizontal="center" vertical="center"/>
    </xf>
    <xf numFmtId="0" fontId="14" fillId="0" borderId="26" xfId="3" applyFont="1" applyFill="1" applyBorder="1" applyAlignment="1">
      <alignment horizontal="center" vertical="center"/>
    </xf>
    <xf numFmtId="0" fontId="14" fillId="0" borderId="54" xfId="3" applyFont="1" applyFill="1" applyBorder="1" applyAlignment="1">
      <alignment horizontal="center" vertical="center"/>
    </xf>
    <xf numFmtId="0" fontId="14" fillId="0" borderId="55" xfId="3" applyFont="1" applyFill="1" applyBorder="1" applyAlignment="1">
      <alignment horizontal="center" vertical="center"/>
    </xf>
    <xf numFmtId="0" fontId="14" fillId="0" borderId="56" xfId="3" applyFont="1" applyFill="1" applyBorder="1" applyAlignment="1">
      <alignment horizontal="center" vertical="center"/>
    </xf>
    <xf numFmtId="0" fontId="14" fillId="0" borderId="57" xfId="3" applyFont="1" applyFill="1" applyBorder="1" applyAlignment="1">
      <alignment horizontal="center" vertical="center"/>
    </xf>
    <xf numFmtId="0" fontId="14" fillId="0" borderId="3" xfId="3" applyFont="1" applyFill="1" applyBorder="1" applyAlignment="1">
      <alignment horizontal="right" vertical="center"/>
    </xf>
    <xf numFmtId="0" fontId="14" fillId="0" borderId="27" xfId="3" applyFont="1" applyFill="1" applyBorder="1" applyAlignment="1">
      <alignment horizontal="right" vertical="center"/>
    </xf>
    <xf numFmtId="0" fontId="14" fillId="0" borderId="5" xfId="3" applyFont="1" applyFill="1" applyBorder="1" applyAlignment="1">
      <alignment horizontal="right" vertical="center"/>
    </xf>
    <xf numFmtId="0" fontId="14" fillId="0" borderId="6" xfId="3" applyFont="1" applyFill="1" applyBorder="1" applyAlignment="1">
      <alignment vertical="center"/>
    </xf>
    <xf numFmtId="0" fontId="14" fillId="0" borderId="4" xfId="3" applyFont="1" applyFill="1" applyBorder="1" applyAlignment="1">
      <alignment vertical="center"/>
    </xf>
    <xf numFmtId="0" fontId="14" fillId="0" borderId="41" xfId="3" applyFont="1" applyFill="1" applyBorder="1" applyAlignment="1">
      <alignment vertical="center"/>
    </xf>
    <xf numFmtId="0" fontId="14" fillId="0" borderId="49" xfId="3" applyFont="1" applyFill="1" applyBorder="1" applyAlignment="1">
      <alignment horizontal="center" vertical="center" wrapText="1"/>
    </xf>
    <xf numFmtId="0" fontId="14" fillId="0" borderId="49" xfId="3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16" fillId="0" borderId="20" xfId="0" applyNumberFormat="1" applyFont="1" applyFill="1" applyBorder="1" applyAlignment="1">
      <alignment vertical="center"/>
    </xf>
    <xf numFmtId="176" fontId="16" fillId="0" borderId="33" xfId="0" applyNumberFormat="1" applyFont="1" applyFill="1" applyBorder="1" applyAlignment="1">
      <alignment vertical="center"/>
    </xf>
    <xf numFmtId="176" fontId="14" fillId="2" borderId="32" xfId="0" applyNumberFormat="1" applyFont="1" applyFill="1" applyBorder="1" applyAlignment="1">
      <alignment vertical="center"/>
    </xf>
    <xf numFmtId="176" fontId="14" fillId="2" borderId="38" xfId="0" applyNumberFormat="1" applyFont="1" applyFill="1" applyBorder="1" applyAlignment="1">
      <alignment vertical="center"/>
    </xf>
    <xf numFmtId="176" fontId="16" fillId="0" borderId="1" xfId="0" applyNumberFormat="1" applyFont="1" applyFill="1" applyBorder="1" applyAlignment="1">
      <alignment vertical="center"/>
    </xf>
    <xf numFmtId="176" fontId="16" fillId="0" borderId="21" xfId="0" applyNumberFormat="1" applyFont="1" applyFill="1" applyBorder="1" applyAlignment="1">
      <alignment vertical="center"/>
    </xf>
    <xf numFmtId="176" fontId="14" fillId="2" borderId="25" xfId="0" applyNumberFormat="1" applyFont="1" applyFill="1" applyBorder="1" applyAlignment="1">
      <alignment vertical="center"/>
    </xf>
    <xf numFmtId="176" fontId="14" fillId="2" borderId="26" xfId="0" applyNumberFormat="1" applyFont="1" applyFill="1" applyBorder="1" applyAlignment="1">
      <alignment vertical="center"/>
    </xf>
    <xf numFmtId="176" fontId="14" fillId="2" borderId="20" xfId="0" applyNumberFormat="1" applyFont="1" applyFill="1" applyBorder="1" applyAlignment="1">
      <alignment vertical="center"/>
    </xf>
    <xf numFmtId="176" fontId="14" fillId="2" borderId="33" xfId="0" applyNumberFormat="1" applyFont="1" applyFill="1" applyBorder="1" applyAlignment="1">
      <alignment vertical="center"/>
    </xf>
    <xf numFmtId="176" fontId="14" fillId="2" borderId="1" xfId="0" applyNumberFormat="1" applyFont="1" applyFill="1" applyBorder="1" applyAlignment="1">
      <alignment vertical="center"/>
    </xf>
    <xf numFmtId="176" fontId="14" fillId="2" borderId="21" xfId="0" applyNumberFormat="1" applyFont="1" applyFill="1" applyBorder="1" applyAlignment="1">
      <alignment vertical="center"/>
    </xf>
    <xf numFmtId="0" fontId="0" fillId="0" borderId="60" xfId="0" applyFill="1" applyBorder="1" applyAlignment="1">
      <alignment horizontal="center" vertical="center"/>
    </xf>
    <xf numFmtId="0" fontId="0" fillId="0" borderId="27" xfId="0" applyFill="1" applyBorder="1" applyAlignment="1">
      <alignment horizontal="center" vertical="center"/>
    </xf>
    <xf numFmtId="0" fontId="0" fillId="0" borderId="61" xfId="0" applyFill="1" applyBorder="1" applyAlignment="1">
      <alignment horizontal="center" vertical="center"/>
    </xf>
    <xf numFmtId="0" fontId="0" fillId="0" borderId="62" xfId="0" applyFill="1" applyBorder="1" applyAlignment="1">
      <alignment horizontal="center" vertical="center"/>
    </xf>
    <xf numFmtId="0" fontId="0" fillId="0" borderId="27" xfId="0" applyFill="1" applyBorder="1" applyAlignment="1">
      <alignment horizontal="center" vertical="top"/>
    </xf>
    <xf numFmtId="0" fontId="0" fillId="0" borderId="51" xfId="0" applyFill="1" applyBorder="1" applyAlignment="1">
      <alignment horizontal="center" vertical="top"/>
    </xf>
    <xf numFmtId="0" fontId="0" fillId="0" borderId="50" xfId="0" applyFill="1" applyBorder="1" applyAlignment="1">
      <alignment horizontal="center" vertical="center"/>
    </xf>
    <xf numFmtId="0" fontId="0" fillId="0" borderId="26" xfId="0" applyFill="1" applyBorder="1" applyAlignment="1">
      <alignment horizontal="center" vertical="center"/>
    </xf>
    <xf numFmtId="176" fontId="0" fillId="0" borderId="20" xfId="0" applyNumberFormat="1" applyFill="1" applyBorder="1" applyAlignment="1">
      <alignment vertical="center"/>
    </xf>
    <xf numFmtId="176" fontId="0" fillId="0" borderId="33" xfId="0" applyNumberFormat="1" applyFill="1" applyBorder="1" applyAlignment="1">
      <alignment vertical="center"/>
    </xf>
    <xf numFmtId="0" fontId="0" fillId="0" borderId="65" xfId="0" applyFill="1" applyBorder="1" applyAlignment="1">
      <alignment horizontal="center" vertical="center" wrapText="1"/>
    </xf>
    <xf numFmtId="0" fontId="0" fillId="0" borderId="66" xfId="0" applyFill="1" applyBorder="1" applyAlignment="1">
      <alignment horizontal="center" vertical="center" wrapText="1"/>
    </xf>
    <xf numFmtId="0" fontId="0" fillId="0" borderId="67" xfId="0" applyFill="1" applyBorder="1" applyAlignment="1">
      <alignment horizontal="center" vertical="center" wrapText="1"/>
    </xf>
    <xf numFmtId="176" fontId="0" fillId="0" borderId="1" xfId="0" applyNumberFormat="1" applyFill="1" applyBorder="1" applyAlignment="1">
      <alignment vertical="center"/>
    </xf>
    <xf numFmtId="176" fontId="0" fillId="0" borderId="21" xfId="0" applyNumberFormat="1" applyFill="1" applyBorder="1" applyAlignment="1">
      <alignment vertical="center"/>
    </xf>
    <xf numFmtId="0" fontId="0" fillId="0" borderId="35" xfId="0" applyFill="1" applyBorder="1" applyAlignment="1">
      <alignment horizontal="center" vertical="top"/>
    </xf>
    <xf numFmtId="0" fontId="0" fillId="0" borderId="30" xfId="0" applyFill="1" applyBorder="1" applyAlignment="1">
      <alignment horizontal="center" vertical="top"/>
    </xf>
    <xf numFmtId="0" fontId="0" fillId="0" borderId="3" xfId="0" applyFont="1" applyBorder="1" applyAlignment="1">
      <alignment horizontal="left" vertical="top" wrapText="1"/>
    </xf>
    <xf numFmtId="0" fontId="0" fillId="0" borderId="27" xfId="0" applyFont="1" applyBorder="1" applyAlignment="1">
      <alignment horizontal="left" vertical="top" wrapText="1"/>
    </xf>
    <xf numFmtId="0" fontId="0" fillId="0" borderId="51" xfId="0" applyFont="1" applyBorder="1" applyAlignment="1">
      <alignment horizontal="left" vertical="top" wrapText="1"/>
    </xf>
    <xf numFmtId="0" fontId="0" fillId="0" borderId="53" xfId="0" applyFont="1" applyBorder="1" applyAlignment="1">
      <alignment horizontal="left" vertical="top" wrapText="1"/>
    </xf>
    <xf numFmtId="0" fontId="0" fillId="0" borderId="44" xfId="0" applyFont="1" applyBorder="1" applyAlignment="1">
      <alignment horizontal="left" vertical="top" wrapText="1"/>
    </xf>
    <xf numFmtId="0" fontId="0" fillId="0" borderId="45" xfId="0" applyFont="1" applyBorder="1" applyAlignment="1">
      <alignment horizontal="left" vertical="top" wrapText="1"/>
    </xf>
    <xf numFmtId="0" fontId="0" fillId="0" borderId="58" xfId="0" applyFill="1" applyBorder="1" applyAlignment="1">
      <alignment horizontal="center" vertical="center"/>
    </xf>
    <xf numFmtId="0" fontId="0" fillId="0" borderId="59" xfId="0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60" xfId="0" applyFill="1" applyBorder="1" applyAlignment="1">
      <alignment horizontal="center" vertical="center" wrapText="1"/>
    </xf>
    <xf numFmtId="0" fontId="0" fillId="0" borderId="27" xfId="0" applyFill="1" applyBorder="1" applyAlignment="1">
      <alignment horizontal="center" vertical="center" wrapText="1"/>
    </xf>
    <xf numFmtId="0" fontId="0" fillId="0" borderId="61" xfId="0" applyFill="1" applyBorder="1" applyAlignment="1">
      <alignment horizontal="center" vertical="center" wrapText="1"/>
    </xf>
    <xf numFmtId="0" fontId="0" fillId="0" borderId="62" xfId="0" applyFill="1" applyBorder="1" applyAlignment="1">
      <alignment horizontal="center" vertical="center" wrapText="1"/>
    </xf>
    <xf numFmtId="0" fontId="0" fillId="0" borderId="51" xfId="0" applyFill="1" applyBorder="1" applyAlignment="1">
      <alignment horizontal="center" vertical="center" wrapText="1"/>
    </xf>
    <xf numFmtId="0" fontId="0" fillId="0" borderId="63" xfId="0" applyFill="1" applyBorder="1" applyAlignment="1">
      <alignment horizontal="center" vertical="center"/>
    </xf>
    <xf numFmtId="0" fontId="0" fillId="0" borderId="28" xfId="0" applyFill="1" applyBorder="1" applyAlignment="1">
      <alignment horizontal="center" vertical="center"/>
    </xf>
    <xf numFmtId="0" fontId="0" fillId="0" borderId="64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72" xfId="0" applyFill="1" applyBorder="1" applyAlignment="1">
      <alignment horizontal="distributed" vertical="center"/>
    </xf>
    <xf numFmtId="0" fontId="0" fillId="0" borderId="71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41" xfId="0" applyBorder="1" applyAlignment="1">
      <alignment vertical="center"/>
    </xf>
    <xf numFmtId="0" fontId="0" fillId="0" borderId="75" xfId="0" applyFill="1" applyBorder="1" applyAlignment="1">
      <alignment horizontal="distributed" vertical="center"/>
    </xf>
    <xf numFmtId="0" fontId="0" fillId="0" borderId="21" xfId="0" applyBorder="1" applyAlignment="1">
      <alignment vertical="center"/>
    </xf>
    <xf numFmtId="0" fontId="0" fillId="0" borderId="75" xfId="0" applyBorder="1" applyAlignment="1">
      <alignment vertical="center"/>
    </xf>
    <xf numFmtId="38" fontId="0" fillId="0" borderId="0" xfId="1" applyFont="1" applyAlignment="1">
      <alignment horizontal="center" vertical="center"/>
    </xf>
    <xf numFmtId="176" fontId="0" fillId="0" borderId="63" xfId="0" applyNumberFormat="1" applyFill="1" applyBorder="1" applyAlignment="1">
      <alignment vertical="center"/>
    </xf>
    <xf numFmtId="176" fontId="0" fillId="0" borderId="70" xfId="0" applyNumberFormat="1" applyFill="1" applyBorder="1" applyAlignment="1">
      <alignment vertical="center"/>
    </xf>
    <xf numFmtId="176" fontId="0" fillId="0" borderId="68" xfId="0" applyNumberFormat="1" applyFill="1" applyBorder="1" applyAlignment="1">
      <alignment vertical="center"/>
    </xf>
    <xf numFmtId="176" fontId="0" fillId="0" borderId="69" xfId="0" applyNumberFormat="1" applyFill="1" applyBorder="1" applyAlignment="1">
      <alignment vertical="center"/>
    </xf>
    <xf numFmtId="176" fontId="0" fillId="0" borderId="71" xfId="0" applyNumberFormat="1" applyFill="1" applyBorder="1" applyAlignment="1">
      <alignment vertical="center"/>
    </xf>
    <xf numFmtId="0" fontId="0" fillId="0" borderId="72" xfId="0" applyFill="1" applyBorder="1" applyAlignment="1">
      <alignment horizontal="center" vertical="center"/>
    </xf>
    <xf numFmtId="0" fontId="0" fillId="0" borderId="71" xfId="0" applyFill="1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73" xfId="0" applyBorder="1" applyAlignment="1">
      <alignment horizontal="center" vertical="center"/>
    </xf>
    <xf numFmtId="176" fontId="14" fillId="2" borderId="63" xfId="0" applyNumberFormat="1" applyFont="1" applyFill="1" applyBorder="1" applyAlignment="1">
      <alignment vertical="center"/>
    </xf>
    <xf numFmtId="176" fontId="14" fillId="2" borderId="70" xfId="0" applyNumberFormat="1" applyFont="1" applyFill="1" applyBorder="1" applyAlignment="1">
      <alignment vertical="center"/>
    </xf>
    <xf numFmtId="0" fontId="0" fillId="0" borderId="75" xfId="0" applyFill="1" applyBorder="1" applyAlignment="1">
      <alignment horizontal="distributed" vertical="center" shrinkToFit="1"/>
    </xf>
    <xf numFmtId="0" fontId="0" fillId="0" borderId="0" xfId="0" applyFill="1" applyBorder="1" applyAlignment="1">
      <alignment horizontal="center" vertical="center"/>
    </xf>
    <xf numFmtId="176" fontId="14" fillId="2" borderId="76" xfId="0" applyNumberFormat="1" applyFont="1" applyFill="1" applyBorder="1" applyAlignment="1">
      <alignment vertical="center"/>
    </xf>
    <xf numFmtId="176" fontId="14" fillId="2" borderId="69" xfId="0" applyNumberFormat="1" applyFont="1" applyFill="1" applyBorder="1" applyAlignment="1">
      <alignment vertical="center"/>
    </xf>
    <xf numFmtId="176" fontId="16" fillId="0" borderId="68" xfId="0" applyNumberFormat="1" applyFont="1" applyFill="1" applyBorder="1" applyAlignment="1">
      <alignment vertical="center"/>
    </xf>
    <xf numFmtId="176" fontId="16" fillId="0" borderId="69" xfId="0" applyNumberFormat="1" applyFont="1" applyFill="1" applyBorder="1" applyAlignment="1">
      <alignment vertical="center"/>
    </xf>
    <xf numFmtId="0" fontId="21" fillId="0" borderId="0" xfId="3" applyFont="1" applyFill="1" applyAlignment="1">
      <alignment horizontal="center" vertical="center"/>
    </xf>
    <xf numFmtId="0" fontId="25" fillId="0" borderId="0" xfId="3" applyFont="1" applyFill="1" applyAlignment="1">
      <alignment horizontal="center" vertical="center"/>
    </xf>
    <xf numFmtId="0" fontId="14" fillId="2" borderId="50" xfId="3" applyFont="1" applyFill="1" applyBorder="1" applyAlignment="1">
      <alignment horizontal="center" vertical="center"/>
    </xf>
    <xf numFmtId="0" fontId="14" fillId="2" borderId="25" xfId="3" applyFont="1" applyFill="1" applyBorder="1" applyAlignment="1">
      <alignment horizontal="center" vertical="center"/>
    </xf>
    <xf numFmtId="0" fontId="14" fillId="2" borderId="26" xfId="3" applyFont="1" applyFill="1" applyBorder="1" applyAlignment="1">
      <alignment horizontal="center" vertical="center"/>
    </xf>
    <xf numFmtId="0" fontId="23" fillId="0" borderId="0" xfId="3" applyFont="1" applyFill="1" applyAlignment="1">
      <alignment horizontal="center" vertical="center"/>
    </xf>
    <xf numFmtId="0" fontId="12" fillId="0" borderId="0" xfId="3" applyFont="1" applyFill="1" applyAlignment="1">
      <alignment horizontal="center" vertical="center"/>
    </xf>
    <xf numFmtId="0" fontId="13" fillId="0" borderId="0" xfId="3" applyFont="1" applyFill="1" applyAlignment="1">
      <alignment horizontal="center" vertical="center"/>
    </xf>
    <xf numFmtId="0" fontId="27" fillId="0" borderId="27" xfId="3" applyFont="1" applyFill="1" applyBorder="1" applyAlignment="1">
      <alignment vertical="center" wrapText="1"/>
    </xf>
    <xf numFmtId="0" fontId="27" fillId="0" borderId="51" xfId="3" applyFont="1" applyFill="1" applyBorder="1" applyAlignment="1">
      <alignment vertical="center" wrapText="1"/>
    </xf>
    <xf numFmtId="0" fontId="27" fillId="0" borderId="9" xfId="3" applyFont="1" applyFill="1" applyBorder="1" applyAlignment="1">
      <alignment vertical="center" wrapText="1"/>
    </xf>
    <xf numFmtId="0" fontId="27" fillId="0" borderId="0" xfId="3" applyFont="1" applyFill="1" applyBorder="1" applyAlignment="1">
      <alignment vertical="center" wrapText="1"/>
    </xf>
    <xf numFmtId="0" fontId="27" fillId="0" borderId="52" xfId="3" applyFont="1" applyFill="1" applyBorder="1" applyAlignment="1">
      <alignment vertical="center" wrapText="1"/>
    </xf>
    <xf numFmtId="0" fontId="27" fillId="0" borderId="53" xfId="3" applyFont="1" applyFill="1" applyBorder="1" applyAlignment="1">
      <alignment vertical="center" wrapText="1"/>
    </xf>
    <xf numFmtId="0" fontId="27" fillId="0" borderId="44" xfId="3" applyFont="1" applyFill="1" applyBorder="1" applyAlignment="1">
      <alignment vertical="center" wrapText="1"/>
    </xf>
    <xf numFmtId="0" fontId="27" fillId="0" borderId="45" xfId="3" applyFont="1" applyFill="1" applyBorder="1" applyAlignment="1">
      <alignment vertical="center" wrapText="1"/>
    </xf>
    <xf numFmtId="0" fontId="14" fillId="3" borderId="50" xfId="3" applyFont="1" applyFill="1" applyBorder="1" applyAlignment="1">
      <alignment horizontal="center" vertical="center"/>
    </xf>
    <xf numFmtId="0" fontId="14" fillId="3" borderId="25" xfId="3" applyFont="1" applyFill="1" applyBorder="1" applyAlignment="1">
      <alignment horizontal="center" vertical="center"/>
    </xf>
    <xf numFmtId="0" fontId="14" fillId="3" borderId="26" xfId="3" applyFont="1" applyFill="1" applyBorder="1" applyAlignment="1">
      <alignment horizontal="center" vertical="center"/>
    </xf>
    <xf numFmtId="0" fontId="22" fillId="0" borderId="0" xfId="3" applyFont="1" applyFill="1" applyAlignment="1">
      <alignment horizontal="center" vertical="center"/>
    </xf>
    <xf numFmtId="0" fontId="14" fillId="0" borderId="74" xfId="3" applyFont="1" applyFill="1" applyBorder="1" applyAlignment="1">
      <alignment horizontal="center" vertical="center"/>
    </xf>
  </cellXfs>
  <cellStyles count="7">
    <cellStyle name="パーセント" xfId="6" builtinId="5"/>
    <cellStyle name="桁区切り" xfId="1" builtinId="6"/>
    <cellStyle name="桁区切り_貼り付けデータ（公営企業の状況）" xfId="2"/>
    <cellStyle name="標準" xfId="0" builtinId="0"/>
    <cellStyle name="標準 3" xfId="5"/>
    <cellStyle name="標準_貼り付けデータ（公営企業の状況）" xfId="3"/>
    <cellStyle name="未定義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sng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/>
              <a:t>地方公営企業の事業数の状況</a:t>
            </a:r>
          </a:p>
        </c:rich>
      </c:tx>
      <c:layout>
        <c:manualLayout>
          <c:xMode val="edge"/>
          <c:yMode val="edge"/>
          <c:x val="0.26860415333476689"/>
          <c:y val="6.26284063358013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1919551446061885E-2"/>
          <c:y val="0.17837861378089867"/>
          <c:w val="0.69814294255434783"/>
          <c:h val="0.71621716139300229"/>
        </c:manualLayout>
      </c:layout>
      <c:doughnutChart>
        <c:varyColors val="1"/>
        <c:ser>
          <c:idx val="1"/>
          <c:order val="0"/>
          <c:tx>
            <c:strRef>
              <c:f>'１'!$H$56</c:f>
              <c:strCache>
                <c:ptCount val="1"/>
                <c:pt idx="0">
                  <c:v>元年度</c:v>
                </c:pt>
              </c:strCache>
            </c:strRef>
          </c:tx>
          <c:spPr>
            <a:ln>
              <a:solidFill>
                <a:srgbClr val="000000"/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dPt>
            <c:idx val="0"/>
            <c:bubble3D val="0"/>
            <c:spPr>
              <a:solidFill>
                <a:schemeClr val="accent1">
                  <a:alpha val="98000"/>
                </a:schemeClr>
              </a:solidFill>
              <a:ln>
                <a:solidFill>
                  <a:srgbClr val="000000"/>
                </a:solidFill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</c:dPt>
          <c:dPt>
            <c:idx val="1"/>
            <c:bubble3D val="0"/>
            <c:spPr>
              <a:solidFill>
                <a:srgbClr val="FFC000"/>
              </a:solidFill>
              <a:ln>
                <a:solidFill>
                  <a:srgbClr val="000000"/>
                </a:solidFill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</c:dPt>
          <c:dPt>
            <c:idx val="2"/>
            <c:bubble3D val="0"/>
            <c:spPr>
              <a:solidFill>
                <a:srgbClr val="C00000"/>
              </a:solidFill>
              <a:ln>
                <a:solidFill>
                  <a:srgbClr val="000000"/>
                </a:solidFill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</c:dPt>
          <c:dPt>
            <c:idx val="4"/>
            <c:bubble3D val="0"/>
            <c:spPr>
              <a:solidFill>
                <a:schemeClr val="accent3"/>
              </a:solidFill>
              <a:ln>
                <a:solidFill>
                  <a:srgbClr val="000000"/>
                </a:solidFill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</c:dPt>
          <c:cat>
            <c:strRef>
              <c:f>'１'!$C$57:$C$61</c:f>
              <c:strCache>
                <c:ptCount val="5"/>
                <c:pt idx="0">
                  <c:v>下水道事業</c:v>
                </c:pt>
                <c:pt idx="1">
                  <c:v>上水道事業</c:v>
                </c:pt>
                <c:pt idx="2">
                  <c:v>病院事業</c:v>
                </c:pt>
                <c:pt idx="3">
                  <c:v>宅地造成事業</c:v>
                </c:pt>
                <c:pt idx="4">
                  <c:v>その他</c:v>
                </c:pt>
              </c:strCache>
            </c:strRef>
          </c:cat>
          <c:val>
            <c:numRef>
              <c:f>'１'!$H$57:$H$61</c:f>
              <c:numCache>
                <c:formatCode>#,##0;"△ "#,##0</c:formatCode>
                <c:ptCount val="5"/>
                <c:pt idx="0">
                  <c:v>51</c:v>
                </c:pt>
                <c:pt idx="1">
                  <c:v>13</c:v>
                </c:pt>
                <c:pt idx="2">
                  <c:v>9</c:v>
                </c:pt>
                <c:pt idx="3">
                  <c:v>8</c:v>
                </c:pt>
                <c:pt idx="4">
                  <c:v>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60"/>
      </c:doughnut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55674142893784"/>
          <c:y val="0.3308659982770274"/>
          <c:w val="0.18487566681088868"/>
          <c:h val="0.3778130336590211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 rtl="0">
            <a:defRPr sz="1100" b="0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ＭＳ Ｐ明朝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sng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/>
              <a:t>地方公営企業の職員数の状況</a:t>
            </a:r>
          </a:p>
        </c:rich>
      </c:tx>
      <c:layout>
        <c:manualLayout>
          <c:xMode val="edge"/>
          <c:yMode val="edge"/>
          <c:x val="0.30804969812210004"/>
          <c:y val="2.147971360381861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1207484162971166E-2"/>
          <c:y val="0.12649164677804295"/>
          <c:w val="0.79411824729574376"/>
          <c:h val="0.78520286396181382"/>
        </c:manualLayout>
      </c:layout>
      <c:doughnutChart>
        <c:varyColors val="1"/>
        <c:ser>
          <c:idx val="0"/>
          <c:order val="0"/>
          <c:tx>
            <c:strRef>
              <c:f>'２'!$H$57</c:f>
              <c:strCache>
                <c:ptCount val="1"/>
                <c:pt idx="0">
                  <c:v>元年度</c:v>
                </c:pt>
              </c:strCache>
            </c:strRef>
          </c:tx>
          <c:spPr>
            <a:ln>
              <a:solidFill>
                <a:srgbClr val="000000"/>
              </a:solidFill>
            </a:ln>
          </c:spPr>
          <c:dPt>
            <c:idx val="0"/>
            <c:bubble3D val="0"/>
            <c:spPr>
              <a:solidFill>
                <a:srgbClr val="C00000"/>
              </a:solidFill>
              <a:ln>
                <a:solidFill>
                  <a:srgbClr val="000000"/>
                </a:solidFill>
              </a:ln>
            </c:spPr>
          </c:dPt>
          <c:dPt>
            <c:idx val="1"/>
            <c:bubble3D val="0"/>
            <c:spPr>
              <a:solidFill>
                <a:srgbClr val="FFC000"/>
              </a:solidFill>
              <a:ln>
                <a:solidFill>
                  <a:srgbClr val="000000"/>
                </a:solidFill>
              </a:ln>
            </c:spPr>
          </c:dPt>
          <c:dPt>
            <c:idx val="2"/>
            <c:bubble3D val="0"/>
            <c:spPr>
              <a:solidFill>
                <a:schemeClr val="accent5"/>
              </a:solidFill>
              <a:ln>
                <a:solidFill>
                  <a:srgbClr val="000000"/>
                </a:solidFill>
              </a:ln>
            </c:spPr>
          </c:dPt>
          <c:dPt>
            <c:idx val="3"/>
            <c:bubble3D val="0"/>
            <c:spPr>
              <a:solidFill>
                <a:schemeClr val="accent3"/>
              </a:solidFill>
              <a:ln>
                <a:solidFill>
                  <a:srgbClr val="000000"/>
                </a:solidFill>
              </a:ln>
            </c:spPr>
          </c:dPt>
          <c:cat>
            <c:strRef>
              <c:f>'２'!$C$58:$C$61</c:f>
              <c:strCache>
                <c:ptCount val="4"/>
                <c:pt idx="0">
                  <c:v>病院事業</c:v>
                </c:pt>
                <c:pt idx="1">
                  <c:v>上水道事業</c:v>
                </c:pt>
                <c:pt idx="2">
                  <c:v>下水道事業</c:v>
                </c:pt>
                <c:pt idx="3">
                  <c:v>その他</c:v>
                </c:pt>
              </c:strCache>
            </c:strRef>
          </c:cat>
          <c:val>
            <c:numRef>
              <c:f>'２'!$H$58:$H$61</c:f>
              <c:numCache>
                <c:formatCode>#,##0;"△ "#,##0</c:formatCode>
                <c:ptCount val="4"/>
                <c:pt idx="0">
                  <c:v>4257</c:v>
                </c:pt>
                <c:pt idx="1">
                  <c:v>259</c:v>
                </c:pt>
                <c:pt idx="2">
                  <c:v>187</c:v>
                </c:pt>
                <c:pt idx="3">
                  <c:v>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 w="25400">
          <a:noFill/>
        </a:ln>
      </c:spPr>
    </c:plotArea>
    <c:legend>
      <c:legendPos val="r"/>
      <c:layout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ＭＳ Ｐ明朝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solidFill>
        <a:srgbClr val="000000"/>
      </a:solidFill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0.98425196850393704" l="0.78740157480314965" r="0.78740157480314965" t="0.98425196850393704" header="0.51181102362204722" footer="0.51181102362204722"/>
    <c:pageSetup paperSize="9" orientation="portrait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sng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/>
              <a:t>地方公営企業の決算規模の状況</a:t>
            </a:r>
          </a:p>
        </c:rich>
      </c:tx>
      <c:layout>
        <c:manualLayout>
          <c:xMode val="edge"/>
          <c:yMode val="edge"/>
          <c:x val="0.35620981493130971"/>
          <c:y val="3.886582218067417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2812067630853511"/>
          <c:y val="0.19148961037443168"/>
          <c:w val="0.39024417582340598"/>
          <c:h val="0.72340519474785303"/>
        </c:manualLayout>
      </c:layout>
      <c:doughnutChart>
        <c:varyColors val="1"/>
        <c:ser>
          <c:idx val="0"/>
          <c:order val="0"/>
          <c:tx>
            <c:strRef>
              <c:f>'３'!$I$57</c:f>
              <c:strCache>
                <c:ptCount val="1"/>
                <c:pt idx="0">
                  <c:v>元年度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C00000"/>
              </a:solidFill>
              <a:ln>
                <a:solidFill>
                  <a:schemeClr val="tx1"/>
                </a:solidFill>
              </a:ln>
            </c:spPr>
          </c:dPt>
          <c:dPt>
            <c:idx val="1"/>
            <c:bubble3D val="0"/>
            <c:spPr>
              <a:solidFill>
                <a:schemeClr val="accent1"/>
              </a:solidFill>
              <a:ln>
                <a:solidFill>
                  <a:schemeClr val="tx1"/>
                </a:solidFill>
              </a:ln>
            </c:spPr>
          </c:dPt>
          <c:dPt>
            <c:idx val="2"/>
            <c:bubble3D val="0"/>
            <c:spPr>
              <a:solidFill>
                <a:srgbClr val="FFC000"/>
              </a:solidFill>
              <a:ln>
                <a:solidFill>
                  <a:schemeClr val="tx1"/>
                </a:solidFill>
              </a:ln>
            </c:spPr>
          </c:dPt>
          <c:dPt>
            <c:idx val="3"/>
            <c:bubble3D val="0"/>
            <c:spPr>
              <a:solidFill>
                <a:schemeClr val="accent3"/>
              </a:solidFill>
              <a:ln>
                <a:solidFill>
                  <a:schemeClr val="tx1"/>
                </a:solidFill>
              </a:ln>
            </c:spPr>
          </c:dPt>
          <c:cat>
            <c:strRef>
              <c:f>'３'!$C$58:$H$61</c:f>
              <c:strCache>
                <c:ptCount val="4"/>
                <c:pt idx="0">
                  <c:v>病院事業</c:v>
                </c:pt>
                <c:pt idx="1">
                  <c:v>下水道事業</c:v>
                </c:pt>
                <c:pt idx="2">
                  <c:v>上水道事業</c:v>
                </c:pt>
                <c:pt idx="3">
                  <c:v>そ　 の 　他</c:v>
                </c:pt>
              </c:strCache>
            </c:strRef>
          </c:cat>
          <c:val>
            <c:numRef>
              <c:f>'３'!$I$58:$I$61</c:f>
              <c:numCache>
                <c:formatCode>#,##0;"△ "#,##0</c:formatCode>
                <c:ptCount val="4"/>
                <c:pt idx="0">
                  <c:v>68558.138000000006</c:v>
                </c:pt>
                <c:pt idx="1">
                  <c:v>61628.767</c:v>
                </c:pt>
                <c:pt idx="2">
                  <c:v>22209.558000000001</c:v>
                </c:pt>
                <c:pt idx="3">
                  <c:v>9909.8809999999758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5"/>
      </c:doughnut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2752851348126935"/>
          <c:y val="0.34574523929189699"/>
          <c:w val="0.14361529735861286"/>
          <c:h val="0.2658168083097261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ＭＳ Ｐ明朝"/>
            </a:defRPr>
          </a:pPr>
          <a:endParaRPr lang="ja-JP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0.98425196850393704" l="0.78740157480314965" r="0.78740157480314965" t="0.78740157480314965" header="0.51181102362204722" footer="0.51181102362204722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 sz="1400" b="0" i="0" u="sng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地方公営企業の企業債発行額の状況</a:t>
            </a:r>
          </a:p>
        </c:rich>
      </c:tx>
      <c:layout>
        <c:manualLayout>
          <c:xMode val="edge"/>
          <c:yMode val="edge"/>
          <c:x val="0.31023550900270297"/>
          <c:y val="3.994323676047670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9828815977175462"/>
          <c:y val="0.17990654205607476"/>
          <c:w val="0.44507845934379459"/>
          <c:h val="0.7289719626168224"/>
        </c:manualLayout>
      </c:layout>
      <c:doughnutChart>
        <c:varyColors val="1"/>
        <c:ser>
          <c:idx val="0"/>
          <c:order val="0"/>
          <c:tx>
            <c:strRef>
              <c:f>'６'!$I$58</c:f>
              <c:strCache>
                <c:ptCount val="1"/>
                <c:pt idx="0">
                  <c:v>元年度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chemeClr val="accent1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C0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C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chemeClr val="accent4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chemeClr val="accent3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'６'!$C$59:$H$63</c:f>
              <c:strCache>
                <c:ptCount val="5"/>
                <c:pt idx="0">
                  <c:v>下水道事業</c:v>
                </c:pt>
                <c:pt idx="1">
                  <c:v>病院事業</c:v>
                </c:pt>
                <c:pt idx="2">
                  <c:v>上水道事業</c:v>
                </c:pt>
                <c:pt idx="3">
                  <c:v>宅地造成事業</c:v>
                </c:pt>
                <c:pt idx="4">
                  <c:v>そ　 の 　他</c:v>
                </c:pt>
              </c:strCache>
            </c:strRef>
          </c:cat>
          <c:val>
            <c:numRef>
              <c:f>'６'!$I$59:$I$63</c:f>
              <c:numCache>
                <c:formatCode>#,##0;"△ "#,##0</c:formatCode>
                <c:ptCount val="5"/>
                <c:pt idx="0">
                  <c:v>15040.794</c:v>
                </c:pt>
                <c:pt idx="1">
                  <c:v>3265.7</c:v>
                </c:pt>
                <c:pt idx="2">
                  <c:v>2957.8</c:v>
                </c:pt>
                <c:pt idx="3">
                  <c:v>3120.8</c:v>
                </c:pt>
                <c:pt idx="4">
                  <c:v>254.20000000000164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60"/>
      </c:doughnut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2453637660485024"/>
          <c:y val="0.43925233644859812"/>
          <c:w val="0.16322046176786575"/>
          <c:h val="0.285393785746868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0" b="0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ＭＳ Ｐ明朝"/>
            </a:defRPr>
          </a:pPr>
          <a:endParaRPr lang="ja-JP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sng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/>
              <a:t>企業債事業別現在高の推移</a:t>
            </a:r>
          </a:p>
        </c:rich>
      </c:tx>
      <c:layout>
        <c:manualLayout>
          <c:xMode val="edge"/>
          <c:yMode val="edge"/>
          <c:x val="0.34661396409114198"/>
          <c:y val="2.150537634408602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67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noFill/>
        <a:ln w="12700">
          <a:solidFill>
            <a:srgbClr val="808080"/>
          </a:solidFill>
          <a:prstDash val="solid"/>
        </a:ln>
      </c:spPr>
    </c:sideWall>
    <c:backWall>
      <c:thickness val="0"/>
      <c:spPr>
        <a:noFill/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7.4369286356249939E-2"/>
          <c:y val="0.16129066131271277"/>
          <c:w val="0.75166100138638337"/>
          <c:h val="0.76989408999934894"/>
        </c:manualLayout>
      </c:layout>
      <c:bar3DChart>
        <c:barDir val="col"/>
        <c:grouping val="stacked"/>
        <c:varyColors val="0"/>
        <c:ser>
          <c:idx val="2"/>
          <c:order val="0"/>
          <c:tx>
            <c:strRef>
              <c:f>'７'!$C$64:$D$64</c:f>
              <c:strCache>
                <c:ptCount val="2"/>
                <c:pt idx="0">
                  <c:v>下水道事業</c:v>
                </c:pt>
              </c:strCache>
            </c:strRef>
          </c:tx>
          <c:spPr>
            <a:solidFill>
              <a:schemeClr val="accent1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'７'!$E$61:$I$61</c:f>
              <c:strCache>
                <c:ptCount val="5"/>
                <c:pt idx="0">
                  <c:v>27年度</c:v>
                </c:pt>
                <c:pt idx="1">
                  <c:v>28年度</c:v>
                </c:pt>
                <c:pt idx="2">
                  <c:v>29年度</c:v>
                </c:pt>
                <c:pt idx="3">
                  <c:v>30年度</c:v>
                </c:pt>
                <c:pt idx="4">
                  <c:v>元年度</c:v>
                </c:pt>
              </c:strCache>
            </c:strRef>
          </c:cat>
          <c:val>
            <c:numRef>
              <c:f>'７'!$E$64:$I$64</c:f>
              <c:numCache>
                <c:formatCode>#,##0;"△ "#,##0</c:formatCode>
                <c:ptCount val="5"/>
                <c:pt idx="0">
                  <c:v>3890</c:v>
                </c:pt>
                <c:pt idx="1">
                  <c:v>3752</c:v>
                </c:pt>
                <c:pt idx="2">
                  <c:v>3609</c:v>
                </c:pt>
                <c:pt idx="3">
                  <c:v>3460</c:v>
                </c:pt>
                <c:pt idx="4">
                  <c:v>3310</c:v>
                </c:pt>
              </c:numCache>
            </c:numRef>
          </c:val>
        </c:ser>
        <c:ser>
          <c:idx val="0"/>
          <c:order val="1"/>
          <c:tx>
            <c:strRef>
              <c:f>'７'!$C$62:$D$62</c:f>
              <c:strCache>
                <c:ptCount val="2"/>
                <c:pt idx="0">
                  <c:v>上水道事業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chemeClr val="bg1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'７'!$E$61:$I$61</c:f>
              <c:strCache>
                <c:ptCount val="5"/>
                <c:pt idx="0">
                  <c:v>27年度</c:v>
                </c:pt>
                <c:pt idx="1">
                  <c:v>28年度</c:v>
                </c:pt>
                <c:pt idx="2">
                  <c:v>29年度</c:v>
                </c:pt>
                <c:pt idx="3">
                  <c:v>30年度</c:v>
                </c:pt>
                <c:pt idx="4">
                  <c:v>元年度</c:v>
                </c:pt>
              </c:strCache>
            </c:strRef>
          </c:cat>
          <c:val>
            <c:numRef>
              <c:f>'７'!$E$62:$I$62</c:f>
              <c:numCache>
                <c:formatCode>#,##0;"△ "#,##0</c:formatCode>
                <c:ptCount val="5"/>
                <c:pt idx="0">
                  <c:v>800</c:v>
                </c:pt>
                <c:pt idx="1">
                  <c:v>796</c:v>
                </c:pt>
                <c:pt idx="2">
                  <c:v>812</c:v>
                </c:pt>
                <c:pt idx="3">
                  <c:v>800</c:v>
                </c:pt>
                <c:pt idx="4">
                  <c:v>786</c:v>
                </c:pt>
              </c:numCache>
            </c:numRef>
          </c:val>
        </c:ser>
        <c:ser>
          <c:idx val="1"/>
          <c:order val="2"/>
          <c:tx>
            <c:strRef>
              <c:f>'７'!$C$63:$D$63</c:f>
              <c:strCache>
                <c:ptCount val="2"/>
                <c:pt idx="0">
                  <c:v>病 院 事 業</c:v>
                </c:pt>
              </c:strCache>
            </c:strRef>
          </c:tx>
          <c:spPr>
            <a:solidFill>
              <a:srgbClr val="C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chemeClr val="bg1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'７'!$E$61:$I$61</c:f>
              <c:strCache>
                <c:ptCount val="5"/>
                <c:pt idx="0">
                  <c:v>27年度</c:v>
                </c:pt>
                <c:pt idx="1">
                  <c:v>28年度</c:v>
                </c:pt>
                <c:pt idx="2">
                  <c:v>29年度</c:v>
                </c:pt>
                <c:pt idx="3">
                  <c:v>30年度</c:v>
                </c:pt>
                <c:pt idx="4">
                  <c:v>元年度</c:v>
                </c:pt>
              </c:strCache>
            </c:strRef>
          </c:cat>
          <c:val>
            <c:numRef>
              <c:f>'７'!$E$63:$I$63</c:f>
              <c:numCache>
                <c:formatCode>#,##0;"△ "#,##0</c:formatCode>
                <c:ptCount val="5"/>
                <c:pt idx="0">
                  <c:v>660</c:v>
                </c:pt>
                <c:pt idx="1">
                  <c:v>641</c:v>
                </c:pt>
                <c:pt idx="2">
                  <c:v>611</c:v>
                </c:pt>
                <c:pt idx="3">
                  <c:v>596</c:v>
                </c:pt>
                <c:pt idx="4">
                  <c:v>570</c:v>
                </c:pt>
              </c:numCache>
            </c:numRef>
          </c:val>
        </c:ser>
        <c:ser>
          <c:idx val="3"/>
          <c:order val="3"/>
          <c:tx>
            <c:strRef>
              <c:f>'７'!$C$65:$D$65</c:f>
              <c:strCache>
                <c:ptCount val="2"/>
                <c:pt idx="0">
                  <c:v>そ　 の 　他</c:v>
                </c:pt>
              </c:strCache>
            </c:strRef>
          </c:tx>
          <c:spPr>
            <a:solidFill>
              <a:schemeClr val="accent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'７'!$E$61:$I$61</c:f>
              <c:strCache>
                <c:ptCount val="5"/>
                <c:pt idx="0">
                  <c:v>27年度</c:v>
                </c:pt>
                <c:pt idx="1">
                  <c:v>28年度</c:v>
                </c:pt>
                <c:pt idx="2">
                  <c:v>29年度</c:v>
                </c:pt>
                <c:pt idx="3">
                  <c:v>30年度</c:v>
                </c:pt>
                <c:pt idx="4">
                  <c:v>元年度</c:v>
                </c:pt>
              </c:strCache>
            </c:strRef>
          </c:cat>
          <c:val>
            <c:numRef>
              <c:f>'７'!$E$65:$I$65</c:f>
              <c:numCache>
                <c:formatCode>#,##0;"△ "#,##0</c:formatCode>
                <c:ptCount val="5"/>
                <c:pt idx="0">
                  <c:v>115</c:v>
                </c:pt>
                <c:pt idx="1">
                  <c:v>119</c:v>
                </c:pt>
                <c:pt idx="2">
                  <c:v>108</c:v>
                </c:pt>
                <c:pt idx="3">
                  <c:v>118</c:v>
                </c:pt>
                <c:pt idx="4">
                  <c:v>112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shape val="box"/>
        <c:axId val="209278136"/>
        <c:axId val="209278520"/>
        <c:axId val="0"/>
      </c:bar3DChart>
      <c:catAx>
        <c:axId val="20927813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2092785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9278520"/>
        <c:scaling>
          <c:orientation val="minMax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#,##0;&quot;△ &quot;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20927813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4860669308766679"/>
          <c:y val="0.47096864504840119"/>
          <c:w val="0.13678632800382018"/>
          <c:h val="0.18924776338441562"/>
        </c:manualLayout>
      </c:layout>
      <c:overlay val="0"/>
      <c:spPr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ＭＳ Ｐ明朝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sng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/>
              <a:t>地方公営企業への他会計繰入金の推移</a:t>
            </a:r>
          </a:p>
        </c:rich>
      </c:tx>
      <c:layout>
        <c:manualLayout>
          <c:xMode val="edge"/>
          <c:yMode val="edge"/>
          <c:x val="0.26518440854014419"/>
          <c:y val="3.010770205448457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67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noFill/>
        <a:ln w="12700">
          <a:solidFill>
            <a:srgbClr val="808080"/>
          </a:solidFill>
          <a:prstDash val="solid"/>
        </a:ln>
      </c:spPr>
    </c:sideWall>
    <c:backWall>
      <c:thickness val="0"/>
      <c:spPr>
        <a:noFill/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7.3235733368356107E-2"/>
          <c:y val="0.10129310344827586"/>
          <c:w val="0.78695124401269922"/>
          <c:h val="0.82112068965517238"/>
        </c:manualLayout>
      </c:layout>
      <c:bar3DChart>
        <c:barDir val="col"/>
        <c:grouping val="stacked"/>
        <c:varyColors val="0"/>
        <c:ser>
          <c:idx val="2"/>
          <c:order val="0"/>
          <c:tx>
            <c:strRef>
              <c:f>'８'!$C$64:$D$64</c:f>
              <c:strCache>
                <c:ptCount val="2"/>
                <c:pt idx="0">
                  <c:v>下水道事業</c:v>
                </c:pt>
              </c:strCache>
            </c:strRef>
          </c:tx>
          <c:spPr>
            <a:solidFill>
              <a:schemeClr val="accent1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'８'!$E$61:$I$61</c:f>
              <c:strCache>
                <c:ptCount val="5"/>
                <c:pt idx="0">
                  <c:v>27年度</c:v>
                </c:pt>
                <c:pt idx="1">
                  <c:v>28年度</c:v>
                </c:pt>
                <c:pt idx="2">
                  <c:v>29年度</c:v>
                </c:pt>
                <c:pt idx="3">
                  <c:v>30年度</c:v>
                </c:pt>
                <c:pt idx="4">
                  <c:v>元年度</c:v>
                </c:pt>
              </c:strCache>
            </c:strRef>
          </c:cat>
          <c:val>
            <c:numRef>
              <c:f>'８'!$E$64:$I$64</c:f>
              <c:numCache>
                <c:formatCode>#,##0;"△ "#,##0</c:formatCode>
                <c:ptCount val="5"/>
                <c:pt idx="0">
                  <c:v>216</c:v>
                </c:pt>
                <c:pt idx="1">
                  <c:v>216</c:v>
                </c:pt>
                <c:pt idx="2">
                  <c:v>214</c:v>
                </c:pt>
                <c:pt idx="3">
                  <c:v>213</c:v>
                </c:pt>
                <c:pt idx="4">
                  <c:v>214</c:v>
                </c:pt>
              </c:numCache>
            </c:numRef>
          </c:val>
        </c:ser>
        <c:ser>
          <c:idx val="1"/>
          <c:order val="1"/>
          <c:tx>
            <c:strRef>
              <c:f>'８'!$C$63:$D$63</c:f>
              <c:strCache>
                <c:ptCount val="2"/>
                <c:pt idx="0">
                  <c:v>病 院 事 業</c:v>
                </c:pt>
              </c:strCache>
            </c:strRef>
          </c:tx>
          <c:spPr>
            <a:solidFill>
              <a:srgbClr val="C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chemeClr val="bg1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'８'!$E$61:$I$61</c:f>
              <c:strCache>
                <c:ptCount val="5"/>
                <c:pt idx="0">
                  <c:v>27年度</c:v>
                </c:pt>
                <c:pt idx="1">
                  <c:v>28年度</c:v>
                </c:pt>
                <c:pt idx="2">
                  <c:v>29年度</c:v>
                </c:pt>
                <c:pt idx="3">
                  <c:v>30年度</c:v>
                </c:pt>
                <c:pt idx="4">
                  <c:v>元年度</c:v>
                </c:pt>
              </c:strCache>
            </c:strRef>
          </c:cat>
          <c:val>
            <c:numRef>
              <c:f>'８'!$E$63:$I$63</c:f>
              <c:numCache>
                <c:formatCode>#,##0;"△ "#,##0</c:formatCode>
                <c:ptCount val="5"/>
                <c:pt idx="0">
                  <c:v>81</c:v>
                </c:pt>
                <c:pt idx="1">
                  <c:v>82</c:v>
                </c:pt>
                <c:pt idx="2">
                  <c:v>77</c:v>
                </c:pt>
                <c:pt idx="3">
                  <c:v>78</c:v>
                </c:pt>
                <c:pt idx="4">
                  <c:v>81</c:v>
                </c:pt>
              </c:numCache>
            </c:numRef>
          </c:val>
        </c:ser>
        <c:ser>
          <c:idx val="0"/>
          <c:order val="2"/>
          <c:tx>
            <c:strRef>
              <c:f>'８'!$C$62:$D$62</c:f>
              <c:strCache>
                <c:ptCount val="2"/>
                <c:pt idx="0">
                  <c:v>上水道事業</c:v>
                </c:pt>
              </c:strCache>
            </c:strRef>
          </c:tx>
          <c:spPr>
            <a:solidFill>
              <a:srgbClr val="FFC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'８'!$E$61:$I$61</c:f>
              <c:strCache>
                <c:ptCount val="5"/>
                <c:pt idx="0">
                  <c:v>27年度</c:v>
                </c:pt>
                <c:pt idx="1">
                  <c:v>28年度</c:v>
                </c:pt>
                <c:pt idx="2">
                  <c:v>29年度</c:v>
                </c:pt>
                <c:pt idx="3">
                  <c:v>30年度</c:v>
                </c:pt>
                <c:pt idx="4">
                  <c:v>元年度</c:v>
                </c:pt>
              </c:strCache>
            </c:strRef>
          </c:cat>
          <c:val>
            <c:numRef>
              <c:f>'８'!$E$62:$I$62</c:f>
              <c:numCache>
                <c:formatCode>#,##0;"△ "#,##0</c:formatCode>
                <c:ptCount val="5"/>
                <c:pt idx="0">
                  <c:v>7</c:v>
                </c:pt>
                <c:pt idx="1">
                  <c:v>6</c:v>
                </c:pt>
                <c:pt idx="2">
                  <c:v>8</c:v>
                </c:pt>
                <c:pt idx="3">
                  <c:v>9</c:v>
                </c:pt>
                <c:pt idx="4">
                  <c:v>9</c:v>
                </c:pt>
              </c:numCache>
            </c:numRef>
          </c:val>
        </c:ser>
        <c:ser>
          <c:idx val="3"/>
          <c:order val="3"/>
          <c:tx>
            <c:strRef>
              <c:f>'８'!$C$65:$D$65</c:f>
              <c:strCache>
                <c:ptCount val="2"/>
                <c:pt idx="0">
                  <c:v>そ　 の 　他</c:v>
                </c:pt>
              </c:strCache>
            </c:strRef>
          </c:tx>
          <c:spPr>
            <a:solidFill>
              <a:schemeClr val="accent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'８'!$E$61:$I$61</c:f>
              <c:strCache>
                <c:ptCount val="5"/>
                <c:pt idx="0">
                  <c:v>27年度</c:v>
                </c:pt>
                <c:pt idx="1">
                  <c:v>28年度</c:v>
                </c:pt>
                <c:pt idx="2">
                  <c:v>29年度</c:v>
                </c:pt>
                <c:pt idx="3">
                  <c:v>30年度</c:v>
                </c:pt>
                <c:pt idx="4">
                  <c:v>元年度</c:v>
                </c:pt>
              </c:strCache>
            </c:strRef>
          </c:cat>
          <c:val>
            <c:numRef>
              <c:f>'８'!$E$65:$I$65</c:f>
              <c:numCache>
                <c:formatCode>#,##0;"△ "#,##0</c:formatCode>
                <c:ptCount val="5"/>
                <c:pt idx="0">
                  <c:v>25</c:v>
                </c:pt>
                <c:pt idx="1">
                  <c:v>10</c:v>
                </c:pt>
                <c:pt idx="2">
                  <c:v>13</c:v>
                </c:pt>
                <c:pt idx="3">
                  <c:v>10</c:v>
                </c:pt>
                <c:pt idx="4">
                  <c:v>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shape val="box"/>
        <c:axId val="208342120"/>
        <c:axId val="208677512"/>
        <c:axId val="0"/>
      </c:bar3DChart>
      <c:catAx>
        <c:axId val="2083421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2086775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8677512"/>
        <c:scaling>
          <c:orientation val="minMax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#,##0;&quot;△ &quot;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20834212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4820295598869044"/>
          <c:y val="0.47629310344827586"/>
          <c:w val="0.13715060584138039"/>
          <c:h val="0.1896551724137930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ＭＳ Ｐ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sng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/>
              <a:t>地方公営企業の建設投資額の推移</a:t>
            </a:r>
          </a:p>
        </c:rich>
      </c:tx>
      <c:layout>
        <c:manualLayout>
          <c:xMode val="edge"/>
          <c:yMode val="edge"/>
          <c:x val="0.29960067241927646"/>
          <c:y val="6.652360515021459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67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noFill/>
        <a:ln w="12700">
          <a:solidFill>
            <a:srgbClr val="808080"/>
          </a:solidFill>
          <a:prstDash val="solid"/>
        </a:ln>
      </c:spPr>
    </c:sideWall>
    <c:backWall>
      <c:thickness val="0"/>
      <c:spPr>
        <a:noFill/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5.7218942014199151E-2"/>
          <c:y val="0.14791016136591231"/>
          <c:w val="0.76912903451644443"/>
          <c:h val="0.78242331737040582"/>
        </c:manualLayout>
      </c:layout>
      <c:bar3DChart>
        <c:barDir val="col"/>
        <c:grouping val="stacked"/>
        <c:varyColors val="0"/>
        <c:ser>
          <c:idx val="2"/>
          <c:order val="0"/>
          <c:tx>
            <c:strRef>
              <c:f>'９'!$C$64:$D$64</c:f>
              <c:strCache>
                <c:ptCount val="2"/>
                <c:pt idx="0">
                  <c:v>下水道事業</c:v>
                </c:pt>
              </c:strCache>
            </c:strRef>
          </c:tx>
          <c:spPr>
            <a:solidFill>
              <a:schemeClr val="accent1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'９'!$E$61:$I$61</c:f>
              <c:strCache>
                <c:ptCount val="5"/>
                <c:pt idx="0">
                  <c:v>27年度</c:v>
                </c:pt>
                <c:pt idx="1">
                  <c:v>28年度</c:v>
                </c:pt>
                <c:pt idx="2">
                  <c:v>29年度</c:v>
                </c:pt>
                <c:pt idx="3">
                  <c:v>30年度</c:v>
                </c:pt>
                <c:pt idx="4">
                  <c:v>元年度</c:v>
                </c:pt>
              </c:strCache>
            </c:strRef>
          </c:cat>
          <c:val>
            <c:numRef>
              <c:f>'９'!$E$64:$I$64</c:f>
              <c:numCache>
                <c:formatCode>#,##0;"△ "#,##0</c:formatCode>
                <c:ptCount val="5"/>
                <c:pt idx="0">
                  <c:v>161</c:v>
                </c:pt>
                <c:pt idx="1">
                  <c:v>153</c:v>
                </c:pt>
                <c:pt idx="2">
                  <c:v>172</c:v>
                </c:pt>
                <c:pt idx="3">
                  <c:v>156</c:v>
                </c:pt>
                <c:pt idx="4">
                  <c:v>162</c:v>
                </c:pt>
              </c:numCache>
            </c:numRef>
          </c:val>
        </c:ser>
        <c:ser>
          <c:idx val="0"/>
          <c:order val="1"/>
          <c:tx>
            <c:strRef>
              <c:f>'９'!$C$62:$D$62</c:f>
              <c:strCache>
                <c:ptCount val="2"/>
                <c:pt idx="0">
                  <c:v>上水道事業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chemeClr val="bg1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'９'!$E$61:$I$61</c:f>
              <c:strCache>
                <c:ptCount val="5"/>
                <c:pt idx="0">
                  <c:v>27年度</c:v>
                </c:pt>
                <c:pt idx="1">
                  <c:v>28年度</c:v>
                </c:pt>
                <c:pt idx="2">
                  <c:v>29年度</c:v>
                </c:pt>
                <c:pt idx="3">
                  <c:v>30年度</c:v>
                </c:pt>
                <c:pt idx="4">
                  <c:v>元年度</c:v>
                </c:pt>
              </c:strCache>
            </c:strRef>
          </c:cat>
          <c:val>
            <c:numRef>
              <c:f>'９'!$E$62:$I$62</c:f>
              <c:numCache>
                <c:formatCode>#,##0;"△ "#,##0</c:formatCode>
                <c:ptCount val="5"/>
                <c:pt idx="0">
                  <c:v>98</c:v>
                </c:pt>
                <c:pt idx="1">
                  <c:v>98</c:v>
                </c:pt>
                <c:pt idx="2">
                  <c:v>99</c:v>
                </c:pt>
                <c:pt idx="3">
                  <c:v>96</c:v>
                </c:pt>
                <c:pt idx="4">
                  <c:v>84</c:v>
                </c:pt>
              </c:numCache>
            </c:numRef>
          </c:val>
        </c:ser>
        <c:ser>
          <c:idx val="1"/>
          <c:order val="2"/>
          <c:tx>
            <c:strRef>
              <c:f>'９'!$C$63:$D$63</c:f>
              <c:strCache>
                <c:ptCount val="2"/>
                <c:pt idx="0">
                  <c:v>病 院 事 業</c:v>
                </c:pt>
              </c:strCache>
            </c:strRef>
          </c:tx>
          <c:spPr>
            <a:solidFill>
              <a:srgbClr val="C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1.7754105636928539E-3"/>
                  <c:y val="2.00286123032903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7754105636928539E-3"/>
                  <c:y val="1.14449213161659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chemeClr val="bg1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'９'!$E$61:$I$61</c:f>
              <c:strCache>
                <c:ptCount val="5"/>
                <c:pt idx="0">
                  <c:v>27年度</c:v>
                </c:pt>
                <c:pt idx="1">
                  <c:v>28年度</c:v>
                </c:pt>
                <c:pt idx="2">
                  <c:v>29年度</c:v>
                </c:pt>
                <c:pt idx="3">
                  <c:v>30年度</c:v>
                </c:pt>
                <c:pt idx="4">
                  <c:v>元年度</c:v>
                </c:pt>
              </c:strCache>
            </c:strRef>
          </c:cat>
          <c:val>
            <c:numRef>
              <c:f>'９'!$E$63:$I$63</c:f>
              <c:numCache>
                <c:formatCode>#,##0;"△ "#,##0</c:formatCode>
                <c:ptCount val="5"/>
                <c:pt idx="0">
                  <c:v>101</c:v>
                </c:pt>
                <c:pt idx="1">
                  <c:v>48</c:v>
                </c:pt>
                <c:pt idx="2">
                  <c:v>28</c:v>
                </c:pt>
                <c:pt idx="3">
                  <c:v>46</c:v>
                </c:pt>
                <c:pt idx="4">
                  <c:v>40</c:v>
                </c:pt>
              </c:numCache>
            </c:numRef>
          </c:val>
        </c:ser>
        <c:ser>
          <c:idx val="4"/>
          <c:order val="3"/>
          <c:tx>
            <c:strRef>
              <c:f>'９'!$C$65</c:f>
              <c:strCache>
                <c:ptCount val="1"/>
                <c:pt idx="0">
                  <c:v>宅地造成事業</c:v>
                </c:pt>
              </c:strCache>
            </c:strRef>
          </c:tx>
          <c:spPr>
            <a:solidFill>
              <a:schemeClr val="accent4"/>
            </a:solidFill>
          </c:spPr>
          <c:invertIfNegative val="0"/>
          <c:dLbls>
            <c:dLbl>
              <c:idx val="0"/>
              <c:layout>
                <c:manualLayout>
                  <c:x val="-1.7754105636928539E-3"/>
                  <c:y val="8.583690987124463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2548817660983206E-17"/>
                  <c:y val="8.583690987124463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6.5097635321966412E-17"/>
                  <c:y val="8.583690987124411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chemeClr val="bg1"/>
              </a:solidFill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'９'!$E$61:$I$61</c:f>
              <c:strCache>
                <c:ptCount val="5"/>
                <c:pt idx="0">
                  <c:v>27年度</c:v>
                </c:pt>
                <c:pt idx="1">
                  <c:v>28年度</c:v>
                </c:pt>
                <c:pt idx="2">
                  <c:v>29年度</c:v>
                </c:pt>
                <c:pt idx="3">
                  <c:v>30年度</c:v>
                </c:pt>
                <c:pt idx="4">
                  <c:v>元年度</c:v>
                </c:pt>
              </c:strCache>
            </c:strRef>
          </c:cat>
          <c:val>
            <c:numRef>
              <c:f>'９'!$E$65:$I$65</c:f>
              <c:numCache>
                <c:formatCode>#,##0;"△ "#,##0</c:formatCode>
                <c:ptCount val="5"/>
                <c:pt idx="0">
                  <c:v>4</c:v>
                </c:pt>
                <c:pt idx="1">
                  <c:v>12</c:v>
                </c:pt>
                <c:pt idx="2">
                  <c:v>43</c:v>
                </c:pt>
                <c:pt idx="3">
                  <c:v>20</c:v>
                </c:pt>
                <c:pt idx="4">
                  <c:v>37</c:v>
                </c:pt>
              </c:numCache>
            </c:numRef>
          </c:val>
        </c:ser>
        <c:ser>
          <c:idx val="3"/>
          <c:order val="4"/>
          <c:tx>
            <c:strRef>
              <c:f>'９'!$C$66:$D$66</c:f>
              <c:strCache>
                <c:ptCount val="2"/>
                <c:pt idx="0">
                  <c:v>そ　 の 　他</c:v>
                </c:pt>
              </c:strCache>
            </c:strRef>
          </c:tx>
          <c:spPr>
            <a:solidFill>
              <a:schemeClr val="accent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'９'!$E$61:$I$61</c:f>
              <c:strCache>
                <c:ptCount val="5"/>
                <c:pt idx="0">
                  <c:v>27年度</c:v>
                </c:pt>
                <c:pt idx="1">
                  <c:v>28年度</c:v>
                </c:pt>
                <c:pt idx="2">
                  <c:v>29年度</c:v>
                </c:pt>
                <c:pt idx="3">
                  <c:v>30年度</c:v>
                </c:pt>
                <c:pt idx="4">
                  <c:v>元年度</c:v>
                </c:pt>
              </c:strCache>
            </c:strRef>
          </c:cat>
          <c:val>
            <c:numRef>
              <c:f>'９'!$E$66:$I$66</c:f>
              <c:numCache>
                <c:formatCode>#,##0;"△ "#,##0</c:formatCode>
                <c:ptCount val="5"/>
                <c:pt idx="0">
                  <c:v>18</c:v>
                </c:pt>
                <c:pt idx="1">
                  <c:v>17</c:v>
                </c:pt>
                <c:pt idx="2">
                  <c:v>3</c:v>
                </c:pt>
                <c:pt idx="3">
                  <c:v>5</c:v>
                </c:pt>
                <c:pt idx="4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shape val="box"/>
        <c:axId val="171023992"/>
        <c:axId val="171022424"/>
        <c:axId val="0"/>
      </c:bar3DChart>
      <c:catAx>
        <c:axId val="1710239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1710224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1022424"/>
        <c:scaling>
          <c:orientation val="minMax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#,##0;&quot;△ &quot;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17102399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1535786056037274"/>
          <c:y val="0.40915638764038614"/>
          <c:w val="0.17026187305814472"/>
          <c:h val="0.2874105865522174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ＭＳ Ｐ明朝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sng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/>
              <a:t>累積欠損金の推移</a:t>
            </a:r>
          </a:p>
        </c:rich>
      </c:tx>
      <c:layout>
        <c:manualLayout>
          <c:xMode val="edge"/>
          <c:yMode val="edge"/>
          <c:x val="0.39088426791954872"/>
          <c:y val="3.4990791896869246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80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noFill/>
        <a:ln w="3175">
          <a:solidFill>
            <a:srgbClr val="FFFFFF"/>
          </a:solidFill>
          <a:prstDash val="solid"/>
        </a:ln>
      </c:spPr>
    </c:sideWall>
    <c:backWall>
      <c:thickness val="0"/>
      <c:spPr>
        <a:noFill/>
        <a:ln w="3175">
          <a:solidFill>
            <a:srgbClr val="FFFFFF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5.9392305248824648E-2"/>
          <c:y val="0.12707205173812253"/>
          <c:w val="0.77071875183358496"/>
          <c:h val="0.78821504556400634"/>
        </c:manualLayout>
      </c:layout>
      <c:bar3DChart>
        <c:barDir val="col"/>
        <c:grouping val="stacked"/>
        <c:varyColors val="0"/>
        <c:ser>
          <c:idx val="1"/>
          <c:order val="0"/>
          <c:tx>
            <c:strRef>
              <c:f>'１０'!$C$57:$D$57</c:f>
              <c:strCache>
                <c:ptCount val="2"/>
                <c:pt idx="0">
                  <c:v>病 院 事 業</c:v>
                </c:pt>
              </c:strCache>
            </c:strRef>
          </c:tx>
          <c:spPr>
            <a:solidFill>
              <a:srgbClr val="C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chemeClr val="bg1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'１０'!$E$55:$I$55</c:f>
              <c:strCache>
                <c:ptCount val="5"/>
                <c:pt idx="0">
                  <c:v>27年度</c:v>
                </c:pt>
                <c:pt idx="1">
                  <c:v>28年度</c:v>
                </c:pt>
                <c:pt idx="2">
                  <c:v>29年度</c:v>
                </c:pt>
                <c:pt idx="3">
                  <c:v>30年度</c:v>
                </c:pt>
                <c:pt idx="4">
                  <c:v>元年度</c:v>
                </c:pt>
              </c:strCache>
            </c:strRef>
          </c:cat>
          <c:val>
            <c:numRef>
              <c:f>'１０'!$E$57:$I$57</c:f>
              <c:numCache>
                <c:formatCode>#,##0;"△ "#,##0</c:formatCode>
                <c:ptCount val="5"/>
                <c:pt idx="0">
                  <c:v>391</c:v>
                </c:pt>
                <c:pt idx="1">
                  <c:v>423</c:v>
                </c:pt>
                <c:pt idx="2">
                  <c:v>435</c:v>
                </c:pt>
                <c:pt idx="3">
                  <c:v>448</c:v>
                </c:pt>
                <c:pt idx="4">
                  <c:v>468</c:v>
                </c:pt>
              </c:numCache>
            </c:numRef>
          </c:val>
        </c:ser>
        <c:ser>
          <c:idx val="2"/>
          <c:order val="1"/>
          <c:tx>
            <c:strRef>
              <c:f>'１０'!$C$58:$D$58</c:f>
              <c:strCache>
                <c:ptCount val="2"/>
                <c:pt idx="0">
                  <c:v>下水道事業</c:v>
                </c:pt>
              </c:strCache>
            </c:strRef>
          </c:tx>
          <c:spPr>
            <a:solidFill>
              <a:schemeClr val="accent1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-3.3762654783699426E-17"/>
                  <c:y val="1.96439533456108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8320608925108907E-3"/>
                  <c:y val="0"/>
                </c:manualLayout>
              </c:layout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83204999927502E-3"/>
                  <c:y val="1.7136062412087993E-2"/>
                </c:manualLayout>
              </c:layout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1.8310444796746954E-3"/>
                  <c:y val="7.2427979784038714E-3"/>
                </c:manualLayout>
              </c:layout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'１０'!$E$55:$I$55</c:f>
              <c:strCache>
                <c:ptCount val="5"/>
                <c:pt idx="0">
                  <c:v>27年度</c:v>
                </c:pt>
                <c:pt idx="1">
                  <c:v>28年度</c:v>
                </c:pt>
                <c:pt idx="2">
                  <c:v>29年度</c:v>
                </c:pt>
                <c:pt idx="3">
                  <c:v>30年度</c:v>
                </c:pt>
                <c:pt idx="4">
                  <c:v>元年度</c:v>
                </c:pt>
              </c:strCache>
            </c:strRef>
          </c:cat>
          <c:val>
            <c:numRef>
              <c:f>'１０'!$E$58:$I$58</c:f>
              <c:numCache>
                <c:formatCode>#,##0;"△ "#,##0</c:formatCode>
                <c:ptCount val="5"/>
                <c:pt idx="0">
                  <c:v>9</c:v>
                </c:pt>
                <c:pt idx="1">
                  <c:v>9</c:v>
                </c:pt>
                <c:pt idx="2">
                  <c:v>9</c:v>
                </c:pt>
                <c:pt idx="3">
                  <c:v>10</c:v>
                </c:pt>
                <c:pt idx="4">
                  <c:v>10</c:v>
                </c:pt>
              </c:numCache>
            </c:numRef>
          </c:val>
        </c:ser>
        <c:ser>
          <c:idx val="0"/>
          <c:order val="2"/>
          <c:tx>
            <c:v>その他</c:v>
          </c:tx>
          <c:spPr>
            <a:solidFill>
              <a:schemeClr val="accent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'１０'!$E$55:$I$55</c:f>
              <c:strCache>
                <c:ptCount val="5"/>
                <c:pt idx="0">
                  <c:v>27年度</c:v>
                </c:pt>
                <c:pt idx="1">
                  <c:v>28年度</c:v>
                </c:pt>
                <c:pt idx="2">
                  <c:v>29年度</c:v>
                </c:pt>
                <c:pt idx="3">
                  <c:v>30年度</c:v>
                </c:pt>
                <c:pt idx="4">
                  <c:v>元年度</c:v>
                </c:pt>
              </c:strCache>
            </c:strRef>
          </c:cat>
          <c:val>
            <c:numRef>
              <c:f>'１０'!$E$61:$I$61</c:f>
              <c:numCache>
                <c:formatCode>#,##0;"△ "#,##0</c:formatCode>
                <c:ptCount val="5"/>
                <c:pt idx="0">
                  <c:v>35</c:v>
                </c:pt>
                <c:pt idx="1">
                  <c:v>6</c:v>
                </c:pt>
                <c:pt idx="2">
                  <c:v>8</c:v>
                </c:pt>
                <c:pt idx="3">
                  <c:v>8</c:v>
                </c:pt>
                <c:pt idx="4">
                  <c:v>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shape val="box"/>
        <c:axId val="171024776"/>
        <c:axId val="171025168"/>
        <c:axId val="0"/>
      </c:bar3DChart>
      <c:catAx>
        <c:axId val="1710247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1710251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1025168"/>
        <c:scaling>
          <c:orientation val="minMax"/>
          <c:max val="500"/>
          <c:min val="0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#,##0;&quot;△ &quot;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17102477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370171546236278"/>
          <c:y val="0.44935620616483712"/>
          <c:w val="0.14226533837966393"/>
          <c:h val="0.184162449307096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ＭＳ Ｐ明朝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102177</xdr:colOff>
      <xdr:row>13</xdr:row>
      <xdr:rowOff>161925</xdr:rowOff>
    </xdr:from>
    <xdr:to>
      <xdr:col>9</xdr:col>
      <xdr:colOff>25977</xdr:colOff>
      <xdr:row>29</xdr:row>
      <xdr:rowOff>0</xdr:rowOff>
    </xdr:to>
    <xdr:graphicFrame macro="">
      <xdr:nvGraphicFramePr>
        <xdr:cNvPr id="3630139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304800</xdr:colOff>
      <xdr:row>32</xdr:row>
      <xdr:rowOff>57150</xdr:rowOff>
    </xdr:from>
    <xdr:to>
      <xdr:col>2</xdr:col>
      <xdr:colOff>1295400</xdr:colOff>
      <xdr:row>35</xdr:row>
      <xdr:rowOff>171450</xdr:rowOff>
    </xdr:to>
    <xdr:sp macro="" textlink="">
      <xdr:nvSpPr>
        <xdr:cNvPr id="3630140" name="Line 2"/>
        <xdr:cNvSpPr>
          <a:spLocks noChangeShapeType="1"/>
        </xdr:cNvSpPr>
      </xdr:nvSpPr>
      <xdr:spPr bwMode="auto">
        <a:xfrm>
          <a:off x="304800" y="5838825"/>
          <a:ext cx="1543050" cy="523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241300</xdr:colOff>
      <xdr:row>2</xdr:row>
      <xdr:rowOff>165100</xdr:rowOff>
    </xdr:from>
    <xdr:to>
      <xdr:col>8</xdr:col>
      <xdr:colOff>800100</xdr:colOff>
      <xdr:row>6</xdr:row>
      <xdr:rowOff>73025</xdr:rowOff>
    </xdr:to>
    <xdr:sp macro="" textlink="">
      <xdr:nvSpPr>
        <xdr:cNvPr id="7" name="Text Box 3"/>
        <xdr:cNvSpPr txBox="1">
          <a:spLocks noChangeArrowheads="1"/>
        </xdr:cNvSpPr>
      </xdr:nvSpPr>
      <xdr:spPr bwMode="auto">
        <a:xfrm>
          <a:off x="241300" y="1231900"/>
          <a:ext cx="6057900" cy="69532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>
          <a:outerShdw dist="35921" dir="2700000" algn="ctr" rotWithShape="0">
            <a:schemeClr val="bg1">
              <a:alpha val="50000"/>
            </a:schemeClr>
          </a:outerShdw>
        </a:effectLst>
      </xdr:spPr>
      <xdr:txBody>
        <a:bodyPr vertOverflow="clip" wrap="square" lIns="45720" tIns="22860" rIns="45720" bIns="22860" anchor="ctr" upright="1"/>
        <a:lstStyle/>
        <a:p>
          <a:pPr algn="ctr" rtl="0"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令和元年度富山県内の市町村公営企業会計決算の状況</a:t>
          </a:r>
        </a:p>
      </xdr:txBody>
    </xdr:sp>
    <xdr:clientData/>
  </xdr:twoCellAnchor>
  <xdr:twoCellAnchor>
    <xdr:from>
      <xdr:col>1</xdr:col>
      <xdr:colOff>12700</xdr:colOff>
      <xdr:row>5</xdr:row>
      <xdr:rowOff>190500</xdr:rowOff>
    </xdr:from>
    <xdr:to>
      <xdr:col>8</xdr:col>
      <xdr:colOff>822325</xdr:colOff>
      <xdr:row>7</xdr:row>
      <xdr:rowOff>73025</xdr:rowOff>
    </xdr:to>
    <xdr:sp macro="" textlink="">
      <xdr:nvSpPr>
        <xdr:cNvPr id="8" name="Text Box 12"/>
        <xdr:cNvSpPr txBox="1">
          <a:spLocks noChangeArrowheads="1"/>
        </xdr:cNvSpPr>
      </xdr:nvSpPr>
      <xdr:spPr bwMode="auto">
        <a:xfrm>
          <a:off x="330200" y="1790700"/>
          <a:ext cx="5991225" cy="390525"/>
        </a:xfrm>
        <a:prstGeom prst="rect">
          <a:avLst/>
        </a:prstGeom>
        <a:noFill/>
        <a:ln w="38100" cmpd="dbl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本資料は、令和元年度地方公営企業決算状況調査（公営企業決算統計）において各市町村から県に報告のあった数値を取りまとめたもの。</a:t>
          </a:r>
        </a:p>
      </xdr:txBody>
    </xdr:sp>
    <xdr:clientData/>
  </xdr:twoCellAnchor>
  <xdr:twoCellAnchor>
    <xdr:from>
      <xdr:col>3</xdr:col>
      <xdr:colOff>536864</xdr:colOff>
      <xdr:row>20</xdr:row>
      <xdr:rowOff>77932</xdr:rowOff>
    </xdr:from>
    <xdr:to>
      <xdr:col>5</xdr:col>
      <xdr:colOff>138546</xdr:colOff>
      <xdr:row>23</xdr:row>
      <xdr:rowOff>112569</xdr:rowOff>
    </xdr:to>
    <xdr:sp macro="" textlink="">
      <xdr:nvSpPr>
        <xdr:cNvPr id="2" name="テキスト ボックス 1"/>
        <xdr:cNvSpPr txBox="1"/>
      </xdr:nvSpPr>
      <xdr:spPr>
        <a:xfrm>
          <a:off x="2407228" y="3939887"/>
          <a:ext cx="1056409" cy="71004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400" b="1">
              <a:latin typeface="ＭＳ Ｐ明朝" panose="02020600040205080304" pitchFamily="18" charset="-128"/>
              <a:ea typeface="ＭＳ Ｐ明朝" panose="02020600040205080304" pitchFamily="18" charset="-128"/>
            </a:rPr>
            <a:t>事業数</a:t>
          </a:r>
          <a:endParaRPr kumimoji="1" lang="en-US" altLang="ja-JP" sz="1400" b="1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ctr"/>
          <a:r>
            <a:rPr kumimoji="1" lang="en-US" altLang="ja-JP" sz="1400" b="1">
              <a:latin typeface="ＭＳ Ｐ明朝" panose="02020600040205080304" pitchFamily="18" charset="-128"/>
              <a:ea typeface="ＭＳ Ｐ明朝" panose="02020600040205080304" pitchFamily="18" charset="-128"/>
            </a:rPr>
            <a:t>101</a:t>
          </a:r>
          <a:r>
            <a:rPr kumimoji="1" lang="ja-JP" altLang="en-US" sz="1400" b="1">
              <a:latin typeface="ＭＳ Ｐ明朝" panose="02020600040205080304" pitchFamily="18" charset="-128"/>
              <a:ea typeface="ＭＳ Ｐ明朝" panose="02020600040205080304" pitchFamily="18" charset="-128"/>
            </a:rPr>
            <a:t>事業</a:t>
          </a:r>
        </a:p>
      </xdr:txBody>
    </xdr:sp>
    <xdr:clientData/>
  </xdr:twoCellAnchor>
  <xdr:twoCellAnchor>
    <xdr:from>
      <xdr:col>5</xdr:col>
      <xdr:colOff>571500</xdr:colOff>
      <xdr:row>17</xdr:row>
      <xdr:rowOff>34637</xdr:rowOff>
    </xdr:from>
    <xdr:to>
      <xdr:col>6</xdr:col>
      <xdr:colOff>519545</xdr:colOff>
      <xdr:row>20</xdr:row>
      <xdr:rowOff>164521</xdr:rowOff>
    </xdr:to>
    <xdr:sp macro="" textlink="">
      <xdr:nvSpPr>
        <xdr:cNvPr id="3" name="テキスト ボックス 2"/>
        <xdr:cNvSpPr txBox="1"/>
      </xdr:nvSpPr>
      <xdr:spPr>
        <a:xfrm>
          <a:off x="3896591" y="3221182"/>
          <a:ext cx="675409" cy="80529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下水道</a:t>
          </a:r>
          <a:endParaRPr kumimoji="1" lang="en-US" altLang="ja-JP" sz="11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ctr"/>
          <a:r>
            <a:rPr kumimoji="1" lang="en-US" altLang="ja-JP" sz="1100">
              <a:latin typeface="ＭＳ Ｐ明朝" panose="02020600040205080304" pitchFamily="18" charset="-128"/>
              <a:ea typeface="ＭＳ Ｐ明朝" panose="02020600040205080304" pitchFamily="18" charset="-128"/>
            </a:rPr>
            <a:t>51</a:t>
          </a:r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事業</a:t>
          </a:r>
          <a:endParaRPr kumimoji="1" lang="en-US" altLang="ja-JP" sz="11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ctr"/>
          <a:r>
            <a:rPr kumimoji="1" lang="en-US" altLang="ja-JP" sz="1100">
              <a:latin typeface="ＭＳ Ｐ明朝" panose="02020600040205080304" pitchFamily="18" charset="-128"/>
              <a:ea typeface="ＭＳ Ｐ明朝" panose="02020600040205080304" pitchFamily="18" charset="-128"/>
            </a:rPr>
            <a:t>50.5%</a:t>
          </a:r>
          <a:endParaRPr kumimoji="1" lang="ja-JP" altLang="en-US" sz="11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3</xdr:col>
      <xdr:colOff>303067</xdr:colOff>
      <xdr:row>25</xdr:row>
      <xdr:rowOff>216479</xdr:rowOff>
    </xdr:from>
    <xdr:to>
      <xdr:col>4</xdr:col>
      <xdr:colOff>285749</xdr:colOff>
      <xdr:row>31</xdr:row>
      <xdr:rowOff>57150</xdr:rowOff>
    </xdr:to>
    <xdr:sp macro="" textlink="">
      <xdr:nvSpPr>
        <xdr:cNvPr id="13" name="テキスト ボックス 12"/>
        <xdr:cNvSpPr txBox="1"/>
      </xdr:nvSpPr>
      <xdr:spPr>
        <a:xfrm>
          <a:off x="2169967" y="5236154"/>
          <a:ext cx="706582" cy="83127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上水道</a:t>
          </a:r>
          <a:endParaRPr kumimoji="1" lang="en-US" altLang="ja-JP" sz="11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ctr"/>
          <a:r>
            <a:rPr kumimoji="1" lang="en-US" altLang="ja-JP" sz="1100">
              <a:latin typeface="ＭＳ Ｐ明朝" panose="02020600040205080304" pitchFamily="18" charset="-128"/>
              <a:ea typeface="ＭＳ Ｐ明朝" panose="02020600040205080304" pitchFamily="18" charset="-128"/>
            </a:rPr>
            <a:t>13</a:t>
          </a:r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事業</a:t>
          </a:r>
          <a:endParaRPr kumimoji="1" lang="en-US" altLang="ja-JP" sz="11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ctr"/>
          <a:r>
            <a:rPr kumimoji="1" lang="en-US" altLang="ja-JP" sz="1100">
              <a:latin typeface="ＭＳ Ｐ明朝" panose="02020600040205080304" pitchFamily="18" charset="-128"/>
              <a:ea typeface="ＭＳ Ｐ明朝" panose="02020600040205080304" pitchFamily="18" charset="-128"/>
            </a:rPr>
            <a:t>12.9%</a:t>
          </a:r>
          <a:endParaRPr kumimoji="1" lang="ja-JP" altLang="en-US" sz="11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2</xdr:col>
      <xdr:colOff>1264227</xdr:colOff>
      <xdr:row>18</xdr:row>
      <xdr:rowOff>34636</xdr:rowOff>
    </xdr:from>
    <xdr:to>
      <xdr:col>3</xdr:col>
      <xdr:colOff>112568</xdr:colOff>
      <xdr:row>18</xdr:row>
      <xdr:rowOff>199159</xdr:rowOff>
    </xdr:to>
    <xdr:cxnSp macro="">
      <xdr:nvCxnSpPr>
        <xdr:cNvPr id="5" name="直線コネクタ 4"/>
        <xdr:cNvCxnSpPr/>
      </xdr:nvCxnSpPr>
      <xdr:spPr>
        <a:xfrm>
          <a:off x="1818409" y="3446318"/>
          <a:ext cx="164523" cy="16452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0.10276</cdr:x>
      <cdr:y>0.04175</cdr:y>
    </cdr:from>
    <cdr:to>
      <cdr:x>0.25952</cdr:x>
      <cdr:y>0.21161</cdr:y>
    </cdr:to>
    <cdr:sp macro="" textlink="">
      <cdr:nvSpPr>
        <cdr:cNvPr id="13313" name="Rectangl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86157" y="170192"/>
          <a:ext cx="1046691" cy="692469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Ｐ明朝"/>
              <a:ea typeface="ＭＳ Ｐ明朝"/>
            </a:rPr>
            <a:t>宅地造成</a:t>
          </a:r>
          <a:endParaRPr lang="en-US" altLang="ja-JP" sz="1100" b="0" i="0" u="none" strike="noStrike" baseline="0">
            <a:solidFill>
              <a:sysClr val="windowText" lastClr="000000"/>
            </a:solidFill>
            <a:latin typeface="ＭＳ Ｐ明朝"/>
            <a:ea typeface="ＭＳ Ｐ明朝"/>
          </a:endParaRPr>
        </a:p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en-US" altLang="ja-JP" sz="1100" b="0" i="0" u="none" strike="noStrike" baseline="0">
              <a:solidFill>
                <a:sysClr val="windowText" lastClr="000000"/>
              </a:solidFill>
              <a:latin typeface="ＭＳ Ｐ明朝"/>
              <a:ea typeface="ＭＳ Ｐ明朝"/>
            </a:rPr>
            <a:t>3,121</a:t>
          </a: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Ｐ明朝"/>
              <a:ea typeface="ＭＳ Ｐ明朝"/>
            </a:rPr>
            <a:t>百万円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en-US" altLang="ja-JP" sz="1100" b="0" i="0" u="none" strike="noStrike" baseline="0">
              <a:solidFill>
                <a:sysClr val="windowText" lastClr="000000"/>
              </a:solidFill>
              <a:latin typeface="ＭＳ Ｐ明朝"/>
              <a:ea typeface="ＭＳ Ｐ明朝"/>
            </a:rPr>
            <a:t>12.7</a:t>
          </a: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Ｐ明朝"/>
              <a:ea typeface="ＭＳ Ｐ明朝"/>
            </a:rPr>
            <a:t>％</a:t>
          </a:r>
        </a:p>
      </cdr:txBody>
    </cdr:sp>
  </cdr:relSizeAnchor>
  <cdr:relSizeAnchor xmlns:cdr="http://schemas.openxmlformats.org/drawingml/2006/chartDrawing">
    <cdr:from>
      <cdr:x>0.59685</cdr:x>
      <cdr:y>0.28123</cdr:y>
    </cdr:from>
    <cdr:to>
      <cdr:x>0.76368</cdr:x>
      <cdr:y>0.4673</cdr:y>
    </cdr:to>
    <cdr:sp macro="" textlink="">
      <cdr:nvSpPr>
        <cdr:cNvPr id="13314" name="Rectangle 2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01630" y="1119716"/>
          <a:ext cx="1118519" cy="740834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Ｐ明朝"/>
              <a:ea typeface="ＭＳ Ｐ明朝"/>
            </a:rPr>
            <a:t>下水道</a:t>
          </a:r>
          <a:endParaRPr lang="en-US" altLang="ja-JP" sz="1100" b="0" i="0" u="none" strike="noStrike" baseline="0">
            <a:solidFill>
              <a:sysClr val="windowText" lastClr="000000"/>
            </a:solidFill>
            <a:latin typeface="ＭＳ Ｐ明朝"/>
            <a:ea typeface="ＭＳ Ｐ明朝"/>
          </a:endParaRPr>
        </a:p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en-US" altLang="ja-JP" sz="1100" b="0" i="0" u="none" strike="noStrike" baseline="0">
              <a:solidFill>
                <a:sysClr val="windowText" lastClr="000000"/>
              </a:solidFill>
              <a:latin typeface="ＭＳ Ｐ明朝"/>
              <a:ea typeface="ＭＳ Ｐ明朝"/>
            </a:rPr>
            <a:t>15,041</a:t>
          </a: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Ｐ明朝"/>
              <a:ea typeface="ＭＳ Ｐ明朝"/>
            </a:rPr>
            <a:t>百万円</a:t>
          </a:r>
          <a:endParaRPr lang="en-US" altLang="ja-JP" sz="1100" b="0" i="0" u="none" strike="noStrike" baseline="0">
            <a:solidFill>
              <a:sysClr val="windowText" lastClr="000000"/>
            </a:solidFill>
            <a:latin typeface="ＭＳ Ｐ明朝"/>
            <a:ea typeface="ＭＳ Ｐ明朝"/>
          </a:endParaRPr>
        </a:p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en-US" altLang="ja-JP" sz="1100" b="0" i="0" u="none" strike="noStrike" baseline="0">
              <a:solidFill>
                <a:sysClr val="windowText" lastClr="000000"/>
              </a:solidFill>
              <a:latin typeface="ＭＳ Ｐ明朝"/>
              <a:ea typeface="ＭＳ Ｐ明朝"/>
            </a:rPr>
            <a:t>61.0</a:t>
          </a: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Ｐ明朝"/>
              <a:ea typeface="ＭＳ Ｐ明朝"/>
            </a:rPr>
            <a:t>％</a:t>
          </a:r>
        </a:p>
      </cdr:txBody>
    </cdr:sp>
  </cdr:relSizeAnchor>
  <cdr:relSizeAnchor xmlns:cdr="http://schemas.openxmlformats.org/drawingml/2006/chartDrawing">
    <cdr:from>
      <cdr:x>0.10386</cdr:x>
      <cdr:y>0.72515</cdr:y>
    </cdr:from>
    <cdr:to>
      <cdr:x>0.27069</cdr:x>
      <cdr:y>0.89261</cdr:y>
    </cdr:to>
    <cdr:sp macro="" textlink="">
      <cdr:nvSpPr>
        <cdr:cNvPr id="4" name="Rectangle 2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6357" y="2887147"/>
          <a:ext cx="1118519" cy="666735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wrap="square" lIns="27432" tIns="18288" rIns="27432" bIns="18288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Ｐ明朝"/>
              <a:ea typeface="ＭＳ Ｐ明朝"/>
            </a:rPr>
            <a:t>病院</a:t>
          </a:r>
          <a:endParaRPr lang="en-US" altLang="ja-JP" sz="1100" b="0" i="0" u="none" strike="noStrike" baseline="0">
            <a:solidFill>
              <a:sysClr val="windowText" lastClr="000000"/>
            </a:solidFill>
            <a:latin typeface="ＭＳ Ｐ明朝"/>
            <a:ea typeface="ＭＳ Ｐ明朝"/>
          </a:endParaRPr>
        </a:p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en-US" altLang="ja-JP" sz="1100" b="0" i="0" u="none" strike="noStrike" baseline="0">
              <a:solidFill>
                <a:sysClr val="windowText" lastClr="000000"/>
              </a:solidFill>
              <a:latin typeface="ＭＳ Ｐ明朝"/>
              <a:ea typeface="ＭＳ Ｐ明朝"/>
            </a:rPr>
            <a:t>3,266</a:t>
          </a: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Ｐ明朝"/>
              <a:ea typeface="ＭＳ Ｐ明朝"/>
            </a:rPr>
            <a:t>百万円</a:t>
          </a:r>
          <a:endParaRPr lang="en-US" altLang="ja-JP" sz="1100" b="0" i="0" u="none" strike="noStrike" baseline="0">
            <a:solidFill>
              <a:sysClr val="windowText" lastClr="000000"/>
            </a:solidFill>
            <a:latin typeface="ＭＳ Ｐ明朝"/>
            <a:ea typeface="ＭＳ Ｐ明朝"/>
          </a:endParaRPr>
        </a:p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en-US" altLang="ja-JP" sz="1100" b="0" i="0" u="none" strike="noStrike" baseline="0">
              <a:solidFill>
                <a:sysClr val="windowText" lastClr="000000"/>
              </a:solidFill>
              <a:latin typeface="ＭＳ Ｐ明朝"/>
              <a:ea typeface="ＭＳ Ｐ明朝"/>
            </a:rPr>
            <a:t>13.3</a:t>
          </a: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Ｐ明朝"/>
              <a:ea typeface="ＭＳ Ｐ明朝"/>
            </a:rPr>
            <a:t>％</a:t>
          </a:r>
        </a:p>
      </cdr:txBody>
    </cdr:sp>
  </cdr:relSizeAnchor>
  <cdr:relSizeAnchor xmlns:cdr="http://schemas.openxmlformats.org/drawingml/2006/chartDrawing">
    <cdr:from>
      <cdr:x>0.25868</cdr:x>
      <cdr:y>0.13396</cdr:y>
    </cdr:from>
    <cdr:to>
      <cdr:x>0.3075</cdr:x>
      <cdr:y>0.23183</cdr:y>
    </cdr:to>
    <cdr:cxnSp macro="">
      <cdr:nvCxnSpPr>
        <cdr:cNvPr id="5" name="直線コネクタ 4"/>
        <cdr:cNvCxnSpPr/>
      </cdr:nvCxnSpPr>
      <cdr:spPr>
        <a:xfrm xmlns:a="http://schemas.openxmlformats.org/drawingml/2006/main">
          <a:off x="1727200" y="546100"/>
          <a:ext cx="325966" cy="398992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39</xdr:row>
      <xdr:rowOff>0</xdr:rowOff>
    </xdr:from>
    <xdr:to>
      <xdr:col>4</xdr:col>
      <xdr:colOff>0</xdr:colOff>
      <xdr:row>41</xdr:row>
      <xdr:rowOff>0</xdr:rowOff>
    </xdr:to>
    <xdr:sp macro="" textlink="">
      <xdr:nvSpPr>
        <xdr:cNvPr id="2664409" name="Line 1"/>
        <xdr:cNvSpPr>
          <a:spLocks noChangeShapeType="1"/>
        </xdr:cNvSpPr>
      </xdr:nvSpPr>
      <xdr:spPr bwMode="auto">
        <a:xfrm>
          <a:off x="0" y="6572250"/>
          <a:ext cx="1390650" cy="6286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28575</xdr:colOff>
      <xdr:row>6</xdr:row>
      <xdr:rowOff>66675</xdr:rowOff>
    </xdr:from>
    <xdr:to>
      <xdr:col>13</xdr:col>
      <xdr:colOff>9525</xdr:colOff>
      <xdr:row>34</xdr:row>
      <xdr:rowOff>57150</xdr:rowOff>
    </xdr:to>
    <xdr:graphicFrame macro="">
      <xdr:nvGraphicFramePr>
        <xdr:cNvPr id="2664410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38100</xdr:colOff>
      <xdr:row>9</xdr:row>
      <xdr:rowOff>38100</xdr:rowOff>
    </xdr:from>
    <xdr:to>
      <xdr:col>2</xdr:col>
      <xdr:colOff>647700</xdr:colOff>
      <xdr:row>11</xdr:row>
      <xdr:rowOff>9525</xdr:rowOff>
    </xdr:to>
    <xdr:sp macro="" textlink="">
      <xdr:nvSpPr>
        <xdr:cNvPr id="14341" name="Rectangle 5"/>
        <xdr:cNvSpPr>
          <a:spLocks noChangeArrowheads="1"/>
        </xdr:cNvSpPr>
      </xdr:nvSpPr>
      <xdr:spPr bwMode="auto">
        <a:xfrm>
          <a:off x="342900" y="1771650"/>
          <a:ext cx="609600" cy="2762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（億円）</a:t>
          </a:r>
        </a:p>
      </xdr:txBody>
    </xdr:sp>
    <xdr:clientData/>
  </xdr:twoCellAnchor>
  <xdr:twoCellAnchor>
    <xdr:from>
      <xdr:col>6</xdr:col>
      <xdr:colOff>530224</xdr:colOff>
      <xdr:row>12</xdr:row>
      <xdr:rowOff>111391</xdr:rowOff>
    </xdr:from>
    <xdr:to>
      <xdr:col>7</xdr:col>
      <xdr:colOff>539750</xdr:colOff>
      <xdr:row>14</xdr:row>
      <xdr:rowOff>33050</xdr:rowOff>
    </xdr:to>
    <xdr:sp macro="" textlink="">
      <xdr:nvSpPr>
        <xdr:cNvPr id="14792" name="Rectangle 456"/>
        <xdr:cNvSpPr>
          <a:spLocks noChangeArrowheads="1"/>
        </xdr:cNvSpPr>
      </xdr:nvSpPr>
      <xdr:spPr bwMode="auto">
        <a:xfrm>
          <a:off x="3349624" y="2302141"/>
          <a:ext cx="723901" cy="2264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5,140</a:t>
          </a:r>
        </a:p>
      </xdr:txBody>
    </xdr:sp>
    <xdr:clientData/>
  </xdr:twoCellAnchor>
  <xdr:twoCellAnchor>
    <xdr:from>
      <xdr:col>9</xdr:col>
      <xdr:colOff>187287</xdr:colOff>
      <xdr:row>13</xdr:row>
      <xdr:rowOff>117021</xdr:rowOff>
    </xdr:from>
    <xdr:to>
      <xdr:col>10</xdr:col>
      <xdr:colOff>234911</xdr:colOff>
      <xdr:row>15</xdr:row>
      <xdr:rowOff>48984</xdr:rowOff>
    </xdr:to>
    <xdr:sp macro="" textlink="">
      <xdr:nvSpPr>
        <xdr:cNvPr id="14793" name="Rectangle 457"/>
        <xdr:cNvSpPr>
          <a:spLocks noChangeArrowheads="1"/>
        </xdr:cNvSpPr>
      </xdr:nvSpPr>
      <xdr:spPr bwMode="auto">
        <a:xfrm>
          <a:off x="5149812" y="2460171"/>
          <a:ext cx="666749" cy="2367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4,778</a:t>
          </a:r>
        </a:p>
      </xdr:txBody>
    </xdr:sp>
    <xdr:clientData/>
  </xdr:twoCellAnchor>
  <xdr:twoCellAnchor>
    <xdr:from>
      <xdr:col>5</xdr:col>
      <xdr:colOff>338137</xdr:colOff>
      <xdr:row>12</xdr:row>
      <xdr:rowOff>38101</xdr:rowOff>
    </xdr:from>
    <xdr:to>
      <xdr:col>6</xdr:col>
      <xdr:colOff>230187</xdr:colOff>
      <xdr:row>13</xdr:row>
      <xdr:rowOff>75936</xdr:rowOff>
    </xdr:to>
    <xdr:sp macro="" textlink="">
      <xdr:nvSpPr>
        <xdr:cNvPr id="14794" name="Rectangle 458"/>
        <xdr:cNvSpPr>
          <a:spLocks noChangeArrowheads="1"/>
        </xdr:cNvSpPr>
      </xdr:nvSpPr>
      <xdr:spPr bwMode="auto">
        <a:xfrm>
          <a:off x="2443162" y="2228851"/>
          <a:ext cx="606425" cy="1902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5,308</a:t>
          </a:r>
        </a:p>
      </xdr:txBody>
    </xdr:sp>
    <xdr:clientData/>
  </xdr:twoCellAnchor>
  <xdr:twoCellAnchor>
    <xdr:from>
      <xdr:col>7</xdr:col>
      <xdr:colOff>711200</xdr:colOff>
      <xdr:row>13</xdr:row>
      <xdr:rowOff>43656</xdr:rowOff>
    </xdr:from>
    <xdr:to>
      <xdr:col>8</xdr:col>
      <xdr:colOff>701675</xdr:colOff>
      <xdr:row>14</xdr:row>
      <xdr:rowOff>91399</xdr:rowOff>
    </xdr:to>
    <xdr:sp macro="" textlink="">
      <xdr:nvSpPr>
        <xdr:cNvPr id="14795" name="Rectangle 459"/>
        <xdr:cNvSpPr>
          <a:spLocks noChangeArrowheads="1"/>
        </xdr:cNvSpPr>
      </xdr:nvSpPr>
      <xdr:spPr bwMode="auto">
        <a:xfrm>
          <a:off x="4244975" y="2386806"/>
          <a:ext cx="704850" cy="2001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4,974</a:t>
          </a:r>
        </a:p>
      </xdr:txBody>
    </xdr:sp>
    <xdr:clientData/>
  </xdr:twoCellAnchor>
  <xdr:twoCellAnchor>
    <xdr:from>
      <xdr:col>4</xdr:col>
      <xdr:colOff>171713</xdr:colOff>
      <xdr:row>11</xdr:row>
      <xdr:rowOff>77524</xdr:rowOff>
    </xdr:from>
    <xdr:to>
      <xdr:col>5</xdr:col>
      <xdr:colOff>95514</xdr:colOff>
      <xdr:row>12</xdr:row>
      <xdr:rowOff>115623</xdr:rowOff>
    </xdr:to>
    <xdr:sp macro="" textlink="">
      <xdr:nvSpPr>
        <xdr:cNvPr id="14796" name="Rectangle 460"/>
        <xdr:cNvSpPr>
          <a:spLocks noChangeArrowheads="1"/>
        </xdr:cNvSpPr>
      </xdr:nvSpPr>
      <xdr:spPr bwMode="auto">
        <a:xfrm>
          <a:off x="1562363" y="2115874"/>
          <a:ext cx="638176" cy="1904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5,465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39</xdr:row>
      <xdr:rowOff>0</xdr:rowOff>
    </xdr:from>
    <xdr:to>
      <xdr:col>4</xdr:col>
      <xdr:colOff>0</xdr:colOff>
      <xdr:row>41</xdr:row>
      <xdr:rowOff>0</xdr:rowOff>
    </xdr:to>
    <xdr:sp macro="" textlink="">
      <xdr:nvSpPr>
        <xdr:cNvPr id="2931423" name="Line 1"/>
        <xdr:cNvSpPr>
          <a:spLocks noChangeShapeType="1"/>
        </xdr:cNvSpPr>
      </xdr:nvSpPr>
      <xdr:spPr bwMode="auto">
        <a:xfrm>
          <a:off x="0" y="6343650"/>
          <a:ext cx="1390650" cy="6286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114300</xdr:colOff>
      <xdr:row>8</xdr:row>
      <xdr:rowOff>142875</xdr:rowOff>
    </xdr:from>
    <xdr:to>
      <xdr:col>12</xdr:col>
      <xdr:colOff>447675</xdr:colOff>
      <xdr:row>36</xdr:row>
      <xdr:rowOff>85725</xdr:rowOff>
    </xdr:to>
    <xdr:graphicFrame macro="">
      <xdr:nvGraphicFramePr>
        <xdr:cNvPr id="293142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38100</xdr:colOff>
      <xdr:row>9</xdr:row>
      <xdr:rowOff>38100</xdr:rowOff>
    </xdr:from>
    <xdr:to>
      <xdr:col>2</xdr:col>
      <xdr:colOff>647700</xdr:colOff>
      <xdr:row>11</xdr:row>
      <xdr:rowOff>9525</xdr:rowOff>
    </xdr:to>
    <xdr:sp macro="" textlink="">
      <xdr:nvSpPr>
        <xdr:cNvPr id="17412" name="Rectangle 4"/>
        <xdr:cNvSpPr>
          <a:spLocks noChangeArrowheads="1"/>
        </xdr:cNvSpPr>
      </xdr:nvSpPr>
      <xdr:spPr bwMode="auto">
        <a:xfrm>
          <a:off x="342900" y="1543050"/>
          <a:ext cx="609600" cy="2762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（億円）</a:t>
          </a:r>
        </a:p>
      </xdr:txBody>
    </xdr:sp>
    <xdr:clientData/>
  </xdr:twoCellAnchor>
  <xdr:twoCellAnchor>
    <xdr:from>
      <xdr:col>6</xdr:col>
      <xdr:colOff>543567</xdr:colOff>
      <xdr:row>12</xdr:row>
      <xdr:rowOff>152252</xdr:rowOff>
    </xdr:from>
    <xdr:to>
      <xdr:col>7</xdr:col>
      <xdr:colOff>365125</xdr:colOff>
      <xdr:row>14</xdr:row>
      <xdr:rowOff>76200</xdr:rowOff>
    </xdr:to>
    <xdr:sp macro="" textlink="">
      <xdr:nvSpPr>
        <xdr:cNvPr id="17863" name="Rectangle 455"/>
        <xdr:cNvSpPr>
          <a:spLocks noChangeArrowheads="1"/>
        </xdr:cNvSpPr>
      </xdr:nvSpPr>
      <xdr:spPr bwMode="auto">
        <a:xfrm>
          <a:off x="3362967" y="2114402"/>
          <a:ext cx="535933" cy="22874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ysClr val="windowText" lastClr="000000"/>
              </a:solidFill>
              <a:latin typeface="ＭＳ Ｐ明朝"/>
              <a:ea typeface="ＭＳ Ｐ明朝"/>
            </a:rPr>
            <a:t>312</a:t>
          </a:r>
        </a:p>
      </xdr:txBody>
    </xdr:sp>
    <xdr:clientData/>
  </xdr:twoCellAnchor>
  <xdr:twoCellAnchor>
    <xdr:from>
      <xdr:col>4</xdr:col>
      <xdr:colOff>69626</xdr:colOff>
      <xdr:row>12</xdr:row>
      <xdr:rowOff>16291</xdr:rowOff>
    </xdr:from>
    <xdr:to>
      <xdr:col>4</xdr:col>
      <xdr:colOff>421823</xdr:colOff>
      <xdr:row>13</xdr:row>
      <xdr:rowOff>118533</xdr:rowOff>
    </xdr:to>
    <xdr:sp macro="" textlink="">
      <xdr:nvSpPr>
        <xdr:cNvPr id="17864" name="Rectangle 456"/>
        <xdr:cNvSpPr>
          <a:spLocks noChangeArrowheads="1"/>
        </xdr:cNvSpPr>
      </xdr:nvSpPr>
      <xdr:spPr bwMode="auto">
        <a:xfrm>
          <a:off x="1460276" y="1978441"/>
          <a:ext cx="352197" cy="2546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ysClr val="windowText" lastClr="000000"/>
              </a:solidFill>
              <a:latin typeface="ＭＳ Ｐ明朝"/>
              <a:ea typeface="ＭＳ Ｐ明朝"/>
            </a:rPr>
            <a:t>329</a:t>
          </a:r>
        </a:p>
      </xdr:txBody>
    </xdr:sp>
    <xdr:clientData/>
  </xdr:twoCellAnchor>
  <xdr:twoCellAnchor>
    <xdr:from>
      <xdr:col>5</xdr:col>
      <xdr:colOff>314325</xdr:colOff>
      <xdr:row>12</xdr:row>
      <xdr:rowOff>142876</xdr:rowOff>
    </xdr:from>
    <xdr:to>
      <xdr:col>6</xdr:col>
      <xdr:colOff>190500</xdr:colOff>
      <xdr:row>14</xdr:row>
      <xdr:rowOff>39424</xdr:rowOff>
    </xdr:to>
    <xdr:sp macro="" textlink="">
      <xdr:nvSpPr>
        <xdr:cNvPr id="17865" name="Rectangle 457"/>
        <xdr:cNvSpPr>
          <a:spLocks noChangeArrowheads="1"/>
        </xdr:cNvSpPr>
      </xdr:nvSpPr>
      <xdr:spPr bwMode="auto">
        <a:xfrm>
          <a:off x="2419350" y="2105026"/>
          <a:ext cx="590550" cy="20134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ysClr val="windowText" lastClr="000000"/>
              </a:solidFill>
              <a:latin typeface="ＭＳ Ｐ明朝"/>
              <a:ea typeface="ＭＳ Ｐ明朝"/>
            </a:rPr>
            <a:t>314</a:t>
          </a:r>
        </a:p>
      </xdr:txBody>
    </xdr:sp>
    <xdr:clientData/>
  </xdr:twoCellAnchor>
  <xdr:twoCellAnchor>
    <xdr:from>
      <xdr:col>8</xdr:col>
      <xdr:colOff>72722</xdr:colOff>
      <xdr:row>13</xdr:row>
      <xdr:rowOff>22338</xdr:rowOff>
    </xdr:from>
    <xdr:to>
      <xdr:col>8</xdr:col>
      <xdr:colOff>439057</xdr:colOff>
      <xdr:row>14</xdr:row>
      <xdr:rowOff>46113</xdr:rowOff>
    </xdr:to>
    <xdr:sp macro="" textlink="">
      <xdr:nvSpPr>
        <xdr:cNvPr id="17866" name="Rectangle 458"/>
        <xdr:cNvSpPr>
          <a:spLocks noChangeArrowheads="1"/>
        </xdr:cNvSpPr>
      </xdr:nvSpPr>
      <xdr:spPr bwMode="auto">
        <a:xfrm>
          <a:off x="4320872" y="2136888"/>
          <a:ext cx="366335" cy="176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ysClr val="windowText" lastClr="000000"/>
              </a:solidFill>
              <a:latin typeface="ＭＳ Ｐ明朝"/>
              <a:ea typeface="ＭＳ Ｐ明朝"/>
            </a:rPr>
            <a:t>310</a:t>
          </a:r>
        </a:p>
      </xdr:txBody>
    </xdr:sp>
    <xdr:clientData/>
  </xdr:twoCellAnchor>
  <xdr:twoCellAnchor>
    <xdr:from>
      <xdr:col>9</xdr:col>
      <xdr:colOff>346982</xdr:colOff>
      <xdr:row>13</xdr:row>
      <xdr:rowOff>21166</xdr:rowOff>
    </xdr:from>
    <xdr:to>
      <xdr:col>10</xdr:col>
      <xdr:colOff>130175</xdr:colOff>
      <xdr:row>14</xdr:row>
      <xdr:rowOff>62895</xdr:rowOff>
    </xdr:to>
    <xdr:sp macro="" textlink="">
      <xdr:nvSpPr>
        <xdr:cNvPr id="17867" name="Rectangle 459"/>
        <xdr:cNvSpPr>
          <a:spLocks noChangeArrowheads="1"/>
        </xdr:cNvSpPr>
      </xdr:nvSpPr>
      <xdr:spPr bwMode="auto">
        <a:xfrm>
          <a:off x="5309507" y="2135716"/>
          <a:ext cx="402318" cy="1941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ysClr val="windowText" lastClr="000000"/>
              </a:solidFill>
              <a:latin typeface="ＭＳ Ｐ明朝"/>
              <a:ea typeface="ＭＳ Ｐ明朝"/>
            </a:rPr>
            <a:t>312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39</xdr:row>
      <xdr:rowOff>0</xdr:rowOff>
    </xdr:from>
    <xdr:to>
      <xdr:col>4</xdr:col>
      <xdr:colOff>0</xdr:colOff>
      <xdr:row>41</xdr:row>
      <xdr:rowOff>0</xdr:rowOff>
    </xdr:to>
    <xdr:sp macro="" textlink="">
      <xdr:nvSpPr>
        <xdr:cNvPr id="2933467" name="Line 1"/>
        <xdr:cNvSpPr>
          <a:spLocks noChangeShapeType="1"/>
        </xdr:cNvSpPr>
      </xdr:nvSpPr>
      <xdr:spPr bwMode="auto">
        <a:xfrm>
          <a:off x="0" y="6229350"/>
          <a:ext cx="1390650" cy="6286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</xdr:row>
      <xdr:rowOff>19050</xdr:rowOff>
    </xdr:from>
    <xdr:to>
      <xdr:col>12</xdr:col>
      <xdr:colOff>333375</xdr:colOff>
      <xdr:row>33</xdr:row>
      <xdr:rowOff>19050</xdr:rowOff>
    </xdr:to>
    <xdr:graphicFrame macro="">
      <xdr:nvGraphicFramePr>
        <xdr:cNvPr id="2933468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184150</xdr:colOff>
      <xdr:row>7</xdr:row>
      <xdr:rowOff>142875</xdr:rowOff>
    </xdr:from>
    <xdr:to>
      <xdr:col>2</xdr:col>
      <xdr:colOff>485775</xdr:colOff>
      <xdr:row>9</xdr:row>
      <xdr:rowOff>114300</xdr:rowOff>
    </xdr:to>
    <xdr:sp macro="" textlink="">
      <xdr:nvSpPr>
        <xdr:cNvPr id="18435" name="Rectangle 3"/>
        <xdr:cNvSpPr>
          <a:spLocks noChangeArrowheads="1"/>
        </xdr:cNvSpPr>
      </xdr:nvSpPr>
      <xdr:spPr bwMode="auto">
        <a:xfrm>
          <a:off x="342900" y="1428750"/>
          <a:ext cx="609600" cy="2762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（億円）</a:t>
          </a:r>
        </a:p>
      </xdr:txBody>
    </xdr:sp>
    <xdr:clientData/>
  </xdr:twoCellAnchor>
  <xdr:twoCellAnchor>
    <xdr:from>
      <xdr:col>6</xdr:col>
      <xdr:colOff>252412</xdr:colOff>
      <xdr:row>11</xdr:row>
      <xdr:rowOff>23693</xdr:rowOff>
    </xdr:from>
    <xdr:to>
      <xdr:col>7</xdr:col>
      <xdr:colOff>138112</xdr:colOff>
      <xdr:row>12</xdr:row>
      <xdr:rowOff>52266</xdr:rowOff>
    </xdr:to>
    <xdr:sp macro="" textlink="">
      <xdr:nvSpPr>
        <xdr:cNvPr id="18886" name="Rectangle 454"/>
        <xdr:cNvSpPr>
          <a:spLocks noChangeArrowheads="1"/>
        </xdr:cNvSpPr>
      </xdr:nvSpPr>
      <xdr:spPr bwMode="auto">
        <a:xfrm>
          <a:off x="3071812" y="1719143"/>
          <a:ext cx="600075" cy="18097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ysClr val="windowText" lastClr="000000"/>
              </a:solidFill>
              <a:latin typeface="ＭＳ Ｐ明朝"/>
              <a:ea typeface="ＭＳ Ｐ明朝"/>
            </a:rPr>
            <a:t>345</a:t>
          </a:r>
        </a:p>
      </xdr:txBody>
    </xdr:sp>
    <xdr:clientData/>
  </xdr:twoCellAnchor>
  <xdr:twoCellAnchor>
    <xdr:from>
      <xdr:col>7</xdr:col>
      <xdr:colOff>425451</xdr:colOff>
      <xdr:row>12</xdr:row>
      <xdr:rowOff>9161</xdr:rowOff>
    </xdr:from>
    <xdr:to>
      <xdr:col>8</xdr:col>
      <xdr:colOff>289719</xdr:colOff>
      <xdr:row>13</xdr:row>
      <xdr:rowOff>40118</xdr:rowOff>
    </xdr:to>
    <xdr:sp macro="" textlink="">
      <xdr:nvSpPr>
        <xdr:cNvPr id="18887" name="Rectangle 455"/>
        <xdr:cNvSpPr>
          <a:spLocks noChangeArrowheads="1"/>
        </xdr:cNvSpPr>
      </xdr:nvSpPr>
      <xdr:spPr bwMode="auto">
        <a:xfrm>
          <a:off x="3959226" y="1857011"/>
          <a:ext cx="578643" cy="18335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ysClr val="windowText" lastClr="000000"/>
              </a:solidFill>
              <a:latin typeface="ＭＳ Ｐ明朝"/>
              <a:ea typeface="ＭＳ Ｐ明朝"/>
            </a:rPr>
            <a:t>323</a:t>
          </a:r>
        </a:p>
      </xdr:txBody>
    </xdr:sp>
    <xdr:clientData/>
  </xdr:twoCellAnchor>
  <xdr:twoCellAnchor>
    <xdr:from>
      <xdr:col>2</xdr:col>
      <xdr:colOff>933448</xdr:colOff>
      <xdr:row>9</xdr:row>
      <xdr:rowOff>62658</xdr:rowOff>
    </xdr:from>
    <xdr:to>
      <xdr:col>4</xdr:col>
      <xdr:colOff>438148</xdr:colOff>
      <xdr:row>10</xdr:row>
      <xdr:rowOff>91235</xdr:rowOff>
    </xdr:to>
    <xdr:sp macro="" textlink="">
      <xdr:nvSpPr>
        <xdr:cNvPr id="18888" name="Rectangle 456"/>
        <xdr:cNvSpPr>
          <a:spLocks noChangeArrowheads="1"/>
        </xdr:cNvSpPr>
      </xdr:nvSpPr>
      <xdr:spPr bwMode="auto">
        <a:xfrm>
          <a:off x="1238248" y="1453308"/>
          <a:ext cx="590550" cy="1809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ysClr val="windowText" lastClr="000000"/>
              </a:solidFill>
              <a:latin typeface="ＭＳ Ｐ明朝"/>
              <a:ea typeface="ＭＳ Ｐ明朝"/>
            </a:rPr>
            <a:t>382</a:t>
          </a:r>
        </a:p>
      </xdr:txBody>
    </xdr:sp>
    <xdr:clientData/>
  </xdr:twoCellAnchor>
  <xdr:twoCellAnchor>
    <xdr:from>
      <xdr:col>8</xdr:col>
      <xdr:colOff>626532</xdr:colOff>
      <xdr:row>11</xdr:row>
      <xdr:rowOff>141148</xdr:rowOff>
    </xdr:from>
    <xdr:to>
      <xdr:col>9</xdr:col>
      <xdr:colOff>510381</xdr:colOff>
      <xdr:row>13</xdr:row>
      <xdr:rowOff>61773</xdr:rowOff>
    </xdr:to>
    <xdr:sp macro="" textlink="">
      <xdr:nvSpPr>
        <xdr:cNvPr id="18889" name="Rectangle 457"/>
        <xdr:cNvSpPr>
          <a:spLocks noChangeArrowheads="1"/>
        </xdr:cNvSpPr>
      </xdr:nvSpPr>
      <xdr:spPr bwMode="auto">
        <a:xfrm>
          <a:off x="4874682" y="1836598"/>
          <a:ext cx="598224" cy="225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ysClr val="windowText" lastClr="000000"/>
              </a:solidFill>
              <a:latin typeface="ＭＳ Ｐ明朝"/>
              <a:ea typeface="ＭＳ Ｐ明朝"/>
            </a:rPr>
            <a:t>326</a:t>
          </a:r>
        </a:p>
      </xdr:txBody>
    </xdr:sp>
    <xdr:clientData/>
  </xdr:twoCellAnchor>
  <xdr:twoCellAnchor>
    <xdr:from>
      <xdr:col>5</xdr:col>
      <xdr:colOff>15082</xdr:colOff>
      <xdr:row>11</xdr:row>
      <xdr:rowOff>144795</xdr:rowOff>
    </xdr:from>
    <xdr:to>
      <xdr:col>5</xdr:col>
      <xdr:colOff>605632</xdr:colOff>
      <xdr:row>13</xdr:row>
      <xdr:rowOff>20971</xdr:rowOff>
    </xdr:to>
    <xdr:sp macro="" textlink="">
      <xdr:nvSpPr>
        <xdr:cNvPr id="18890" name="Rectangle 458"/>
        <xdr:cNvSpPr>
          <a:spLocks noChangeArrowheads="1"/>
        </xdr:cNvSpPr>
      </xdr:nvSpPr>
      <xdr:spPr bwMode="auto">
        <a:xfrm>
          <a:off x="2120107" y="1840245"/>
          <a:ext cx="590550" cy="1809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ysClr val="windowText" lastClr="000000"/>
              </a:solidFill>
              <a:latin typeface="ＭＳ Ｐ明朝"/>
              <a:ea typeface="ＭＳ Ｐ明朝"/>
            </a:rPr>
            <a:t>328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43</xdr:row>
      <xdr:rowOff>0</xdr:rowOff>
    </xdr:from>
    <xdr:to>
      <xdr:col>4</xdr:col>
      <xdr:colOff>0</xdr:colOff>
      <xdr:row>45</xdr:row>
      <xdr:rowOff>0</xdr:rowOff>
    </xdr:to>
    <xdr:sp macro="" textlink="">
      <xdr:nvSpPr>
        <xdr:cNvPr id="2718639" name="Line 1"/>
        <xdr:cNvSpPr>
          <a:spLocks noChangeShapeType="1"/>
        </xdr:cNvSpPr>
      </xdr:nvSpPr>
      <xdr:spPr bwMode="auto">
        <a:xfrm>
          <a:off x="0" y="6953250"/>
          <a:ext cx="1390650" cy="6286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104775</xdr:colOff>
      <xdr:row>6</xdr:row>
      <xdr:rowOff>38100</xdr:rowOff>
    </xdr:from>
    <xdr:to>
      <xdr:col>12</xdr:col>
      <xdr:colOff>485775</xdr:colOff>
      <xdr:row>38</xdr:row>
      <xdr:rowOff>85725</xdr:rowOff>
    </xdr:to>
    <xdr:graphicFrame macro="">
      <xdr:nvGraphicFramePr>
        <xdr:cNvPr id="2718640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47625</xdr:colOff>
      <xdr:row>10</xdr:row>
      <xdr:rowOff>0</xdr:rowOff>
    </xdr:from>
    <xdr:to>
      <xdr:col>2</xdr:col>
      <xdr:colOff>657225</xdr:colOff>
      <xdr:row>11</xdr:row>
      <xdr:rowOff>123825</xdr:rowOff>
    </xdr:to>
    <xdr:sp macro="" textlink="">
      <xdr:nvSpPr>
        <xdr:cNvPr id="19459" name="Rectangle 3"/>
        <xdr:cNvSpPr>
          <a:spLocks noChangeArrowheads="1"/>
        </xdr:cNvSpPr>
      </xdr:nvSpPr>
      <xdr:spPr bwMode="auto">
        <a:xfrm>
          <a:off x="352425" y="1352550"/>
          <a:ext cx="609600" cy="2762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（億円）</a:t>
          </a:r>
        </a:p>
      </xdr:txBody>
    </xdr:sp>
    <xdr:clientData/>
  </xdr:twoCellAnchor>
  <xdr:twoCellAnchor>
    <xdr:from>
      <xdr:col>8</xdr:col>
      <xdr:colOff>49261</xdr:colOff>
      <xdr:row>11</xdr:row>
      <xdr:rowOff>59838</xdr:rowOff>
    </xdr:from>
    <xdr:to>
      <xdr:col>8</xdr:col>
      <xdr:colOff>632215</xdr:colOff>
      <xdr:row>12</xdr:row>
      <xdr:rowOff>88411</xdr:rowOff>
    </xdr:to>
    <xdr:sp macro="" textlink="">
      <xdr:nvSpPr>
        <xdr:cNvPr id="512344" name="Rectangle 1368"/>
        <xdr:cNvSpPr>
          <a:spLocks noChangeArrowheads="1"/>
        </xdr:cNvSpPr>
      </xdr:nvSpPr>
      <xdr:spPr bwMode="auto">
        <a:xfrm>
          <a:off x="4297411" y="1793388"/>
          <a:ext cx="582954" cy="18097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ysClr val="windowText" lastClr="000000"/>
              </a:solidFill>
              <a:latin typeface="ＭＳ Ｐ明朝"/>
              <a:ea typeface="ＭＳ Ｐ明朝"/>
            </a:rPr>
            <a:t>466</a:t>
          </a:r>
        </a:p>
      </xdr:txBody>
    </xdr:sp>
    <xdr:clientData/>
  </xdr:twoCellAnchor>
  <xdr:twoCellAnchor>
    <xdr:from>
      <xdr:col>4</xdr:col>
      <xdr:colOff>145376</xdr:colOff>
      <xdr:row>13</xdr:row>
      <xdr:rowOff>1404</xdr:rowOff>
    </xdr:from>
    <xdr:to>
      <xdr:col>5</xdr:col>
      <xdr:colOff>21550</xdr:colOff>
      <xdr:row>14</xdr:row>
      <xdr:rowOff>34213</xdr:rowOff>
    </xdr:to>
    <xdr:sp macro="" textlink="">
      <xdr:nvSpPr>
        <xdr:cNvPr id="512345" name="Rectangle 1369"/>
        <xdr:cNvSpPr>
          <a:spLocks noChangeArrowheads="1"/>
        </xdr:cNvSpPr>
      </xdr:nvSpPr>
      <xdr:spPr bwMode="auto">
        <a:xfrm>
          <a:off x="1536026" y="2039754"/>
          <a:ext cx="590549" cy="18520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ysClr val="windowText" lastClr="000000"/>
              </a:solidFill>
              <a:latin typeface="ＭＳ Ｐ明朝"/>
              <a:ea typeface="ＭＳ Ｐ明朝"/>
            </a:rPr>
            <a:t>435</a:t>
          </a:r>
        </a:p>
      </xdr:txBody>
    </xdr:sp>
    <xdr:clientData/>
  </xdr:twoCellAnchor>
  <xdr:twoCellAnchor>
    <xdr:from>
      <xdr:col>9</xdr:col>
      <xdr:colOff>268649</xdr:colOff>
      <xdr:row>10</xdr:row>
      <xdr:rowOff>53780</xdr:rowOff>
    </xdr:from>
    <xdr:to>
      <xdr:col>10</xdr:col>
      <xdr:colOff>240074</xdr:colOff>
      <xdr:row>11</xdr:row>
      <xdr:rowOff>108359</xdr:rowOff>
    </xdr:to>
    <xdr:sp macro="" textlink="">
      <xdr:nvSpPr>
        <xdr:cNvPr id="512346" name="Rectangle 1370"/>
        <xdr:cNvSpPr>
          <a:spLocks noChangeArrowheads="1"/>
        </xdr:cNvSpPr>
      </xdr:nvSpPr>
      <xdr:spPr bwMode="auto">
        <a:xfrm>
          <a:off x="5231174" y="1634930"/>
          <a:ext cx="590550" cy="2069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ysClr val="windowText" lastClr="000000"/>
              </a:solidFill>
              <a:latin typeface="ＭＳ Ｐ明朝"/>
              <a:ea typeface="ＭＳ Ｐ明朝"/>
            </a:rPr>
            <a:t>487</a:t>
          </a:r>
        </a:p>
        <a:p>
          <a:pPr algn="l" rtl="0">
            <a:defRPr sz="1000"/>
          </a:pPr>
          <a:endParaRPr lang="en-US" altLang="ja-JP" sz="1100" b="0" i="0" u="none" strike="noStrike" baseline="0">
            <a:solidFill>
              <a:sysClr val="windowText" lastClr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5</xdr:col>
      <xdr:colOff>342389</xdr:colOff>
      <xdr:row>12</xdr:row>
      <xdr:rowOff>97558</xdr:rowOff>
    </xdr:from>
    <xdr:to>
      <xdr:col>6</xdr:col>
      <xdr:colOff>221740</xdr:colOff>
      <xdr:row>13</xdr:row>
      <xdr:rowOff>128514</xdr:rowOff>
    </xdr:to>
    <xdr:sp macro="" textlink="">
      <xdr:nvSpPr>
        <xdr:cNvPr id="512347" name="Rectangle 1371"/>
        <xdr:cNvSpPr>
          <a:spLocks noChangeArrowheads="1"/>
        </xdr:cNvSpPr>
      </xdr:nvSpPr>
      <xdr:spPr bwMode="auto">
        <a:xfrm>
          <a:off x="2447414" y="1983508"/>
          <a:ext cx="593726" cy="1833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ysClr val="windowText" lastClr="000000"/>
              </a:solidFill>
              <a:latin typeface="ＭＳ Ｐ明朝"/>
              <a:ea typeface="ＭＳ Ｐ明朝"/>
            </a:rPr>
            <a:t>438</a:t>
          </a:r>
        </a:p>
      </xdr:txBody>
    </xdr:sp>
    <xdr:clientData/>
  </xdr:twoCellAnchor>
  <xdr:twoCellAnchor>
    <xdr:from>
      <xdr:col>6</xdr:col>
      <xdr:colOff>550730</xdr:colOff>
      <xdr:row>12</xdr:row>
      <xdr:rowOff>7816</xdr:rowOff>
    </xdr:from>
    <xdr:to>
      <xdr:col>7</xdr:col>
      <xdr:colOff>429117</xdr:colOff>
      <xdr:row>13</xdr:row>
      <xdr:rowOff>38772</xdr:rowOff>
    </xdr:to>
    <xdr:sp macro="" textlink="">
      <xdr:nvSpPr>
        <xdr:cNvPr id="512348" name="Rectangle 1372"/>
        <xdr:cNvSpPr>
          <a:spLocks noChangeArrowheads="1"/>
        </xdr:cNvSpPr>
      </xdr:nvSpPr>
      <xdr:spPr bwMode="auto">
        <a:xfrm>
          <a:off x="3370130" y="1893766"/>
          <a:ext cx="592762" cy="1833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ysClr val="windowText" lastClr="000000"/>
              </a:solidFill>
              <a:latin typeface="ＭＳ Ｐ明朝"/>
              <a:ea typeface="ＭＳ Ｐ明朝"/>
            </a:rPr>
            <a:t>452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0.14564</cdr:x>
      <cdr:y>0.69221</cdr:y>
    </cdr:from>
    <cdr:to>
      <cdr:x>0.25501</cdr:x>
      <cdr:y>0.89841</cdr:y>
    </cdr:to>
    <cdr:sp macro="" textlink="">
      <cdr:nvSpPr>
        <cdr:cNvPr id="2" name="テキスト ボックス 2"/>
        <cdr:cNvSpPr txBox="1"/>
      </cdr:nvSpPr>
      <cdr:spPr>
        <a:xfrm xmlns:a="http://schemas.openxmlformats.org/drawingml/2006/main">
          <a:off x="899396" y="2267512"/>
          <a:ext cx="675433" cy="675424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solidFill>
            <a:schemeClr val="lt1">
              <a:shade val="50000"/>
            </a:schemeClr>
          </a:solidFill>
        </a:ln>
        <a:effectLst xmlns:a="http://schemas.openxmlformats.org/drawingml/2006/main">
          <a:outerShdw blurRad="50800" dist="38100" dir="2700000" algn="tl" rotWithShape="0">
            <a:prstClr val="black">
              <a:alpha val="40000"/>
            </a:prstClr>
          </a:outerShdw>
        </a:effectLst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病院</a:t>
          </a:r>
          <a:endParaRPr kumimoji="1" lang="en-US" altLang="ja-JP" sz="11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 xmlns:a="http://schemas.openxmlformats.org/drawingml/2006/main">
          <a:pPr algn="ctr"/>
          <a:r>
            <a:rPr kumimoji="1" lang="en-US" altLang="ja-JP" sz="1100">
              <a:latin typeface="ＭＳ Ｐ明朝" panose="02020600040205080304" pitchFamily="18" charset="-128"/>
              <a:ea typeface="ＭＳ Ｐ明朝" panose="02020600040205080304" pitchFamily="18" charset="-128"/>
            </a:rPr>
            <a:t>9</a:t>
          </a:r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事業</a:t>
          </a:r>
          <a:endParaRPr kumimoji="1" lang="en-US" altLang="ja-JP" sz="11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 xmlns:a="http://schemas.openxmlformats.org/drawingml/2006/main">
          <a:pPr algn="ctr"/>
          <a:r>
            <a:rPr kumimoji="1" lang="en-US" altLang="ja-JP" sz="1100">
              <a:latin typeface="ＭＳ Ｐ明朝" panose="02020600040205080304" pitchFamily="18" charset="-128"/>
              <a:ea typeface="ＭＳ Ｐ明朝" panose="02020600040205080304" pitchFamily="18" charset="-128"/>
            </a:rPr>
            <a:t>8.9%</a:t>
          </a:r>
          <a:endParaRPr kumimoji="1" lang="ja-JP" altLang="en-US" sz="1100">
            <a:latin typeface="ＭＳ Ｐ明朝" panose="02020600040205080304" pitchFamily="18" charset="-128"/>
            <a:ea typeface="ＭＳ Ｐ明朝" panose="02020600040205080304" pitchFamily="18" charset="-128"/>
          </a:endParaRPr>
        </a:p>
      </cdr:txBody>
    </cdr:sp>
  </cdr:relSizeAnchor>
  <cdr:relSizeAnchor xmlns:cdr="http://schemas.openxmlformats.org/drawingml/2006/chartDrawing">
    <cdr:from>
      <cdr:x>0.03814</cdr:x>
      <cdr:y>0.32065</cdr:y>
    </cdr:from>
    <cdr:to>
      <cdr:x>0.18349</cdr:x>
      <cdr:y>0.56648</cdr:y>
    </cdr:to>
    <cdr:sp macro="" textlink="">
      <cdr:nvSpPr>
        <cdr:cNvPr id="4" name="テキスト ボックス 2"/>
        <cdr:cNvSpPr txBox="1"/>
      </cdr:nvSpPr>
      <cdr:spPr>
        <a:xfrm xmlns:a="http://schemas.openxmlformats.org/drawingml/2006/main">
          <a:off x="235529" y="1050348"/>
          <a:ext cx="897658" cy="805295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solidFill>
            <a:schemeClr val="lt1">
              <a:shade val="50000"/>
            </a:schemeClr>
          </a:solidFill>
        </a:ln>
        <a:effectLst xmlns:a="http://schemas.openxmlformats.org/drawingml/2006/main">
          <a:outerShdw blurRad="50800" dist="38100" dir="2700000" algn="tl" rotWithShape="0">
            <a:prstClr val="black">
              <a:alpha val="40000"/>
            </a:prstClr>
          </a:outerShdw>
        </a:effectLst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宅地造成</a:t>
          </a:r>
          <a:endParaRPr kumimoji="1" lang="en-US" altLang="ja-JP" sz="11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 xmlns:a="http://schemas.openxmlformats.org/drawingml/2006/main">
          <a:pPr algn="ctr"/>
          <a:r>
            <a:rPr kumimoji="1" lang="en-US" altLang="ja-JP" sz="1100">
              <a:latin typeface="ＭＳ Ｐ明朝" panose="02020600040205080304" pitchFamily="18" charset="-128"/>
              <a:ea typeface="ＭＳ Ｐ明朝" panose="02020600040205080304" pitchFamily="18" charset="-128"/>
            </a:rPr>
            <a:t>8</a:t>
          </a:r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事業</a:t>
          </a:r>
          <a:endParaRPr kumimoji="1" lang="en-US" altLang="ja-JP" sz="11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 xmlns:a="http://schemas.openxmlformats.org/drawingml/2006/main">
          <a:pPr algn="ctr"/>
          <a:r>
            <a:rPr kumimoji="1" lang="en-US" altLang="ja-JP" sz="1100">
              <a:latin typeface="ＭＳ Ｐ明朝" panose="02020600040205080304" pitchFamily="18" charset="-128"/>
              <a:ea typeface="ＭＳ Ｐ明朝" panose="02020600040205080304" pitchFamily="18" charset="-128"/>
            </a:rPr>
            <a:t>7.9%</a:t>
          </a:r>
          <a:endParaRPr kumimoji="1" lang="ja-JP" altLang="en-US" sz="1100">
            <a:latin typeface="ＭＳ Ｐ明朝" panose="02020600040205080304" pitchFamily="18" charset="-128"/>
            <a:ea typeface="ＭＳ Ｐ明朝" panose="02020600040205080304" pitchFamily="18" charset="-128"/>
          </a:endParaRPr>
        </a:p>
      </cdr:txBody>
    </cdr:sp>
  </cdr:relSizeAnchor>
  <cdr:relSizeAnchor xmlns:cdr="http://schemas.openxmlformats.org/drawingml/2006/chartDrawing">
    <cdr:from>
      <cdr:x>0.11339</cdr:x>
      <cdr:y>0.06838</cdr:y>
    </cdr:from>
    <cdr:to>
      <cdr:x>0.22275</cdr:x>
      <cdr:y>0.27456</cdr:y>
    </cdr:to>
    <cdr:sp macro="" textlink="">
      <cdr:nvSpPr>
        <cdr:cNvPr id="5" name="テキスト ボックス 2"/>
        <cdr:cNvSpPr txBox="1"/>
      </cdr:nvSpPr>
      <cdr:spPr>
        <a:xfrm xmlns:a="http://schemas.openxmlformats.org/drawingml/2006/main">
          <a:off x="700232" y="223982"/>
          <a:ext cx="675409" cy="675410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solidFill>
            <a:schemeClr val="lt1">
              <a:shade val="50000"/>
            </a:schemeClr>
          </a:solidFill>
        </a:ln>
        <a:effectLst xmlns:a="http://schemas.openxmlformats.org/drawingml/2006/main">
          <a:outerShdw blurRad="50800" dist="38100" dir="2700000" algn="tl" rotWithShape="0">
            <a:prstClr val="black">
              <a:alpha val="40000"/>
            </a:prstClr>
          </a:outerShdw>
        </a:effectLst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その他</a:t>
          </a:r>
          <a:endParaRPr kumimoji="1" lang="en-US" altLang="ja-JP" sz="11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 xmlns:a="http://schemas.openxmlformats.org/drawingml/2006/main">
          <a:pPr algn="ctr"/>
          <a:r>
            <a:rPr kumimoji="1" lang="en-US" altLang="ja-JP" sz="1100">
              <a:latin typeface="ＭＳ Ｐ明朝" panose="02020600040205080304" pitchFamily="18" charset="-128"/>
              <a:ea typeface="ＭＳ Ｐ明朝" panose="02020600040205080304" pitchFamily="18" charset="-128"/>
            </a:rPr>
            <a:t>20</a:t>
          </a:r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事業</a:t>
          </a:r>
          <a:endParaRPr kumimoji="1" lang="en-US" altLang="ja-JP" sz="11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 xmlns:a="http://schemas.openxmlformats.org/drawingml/2006/main">
          <a:pPr algn="ctr"/>
          <a:r>
            <a:rPr kumimoji="1" lang="en-US" altLang="ja-JP" sz="1100">
              <a:latin typeface="ＭＳ Ｐ明朝" panose="02020600040205080304" pitchFamily="18" charset="-128"/>
              <a:ea typeface="ＭＳ Ｐ明朝" panose="02020600040205080304" pitchFamily="18" charset="-128"/>
            </a:rPr>
            <a:t>19.8%</a:t>
          </a:r>
          <a:endParaRPr kumimoji="1" lang="ja-JP" altLang="en-US" sz="1100">
            <a:latin typeface="ＭＳ Ｐ明朝" panose="02020600040205080304" pitchFamily="18" charset="-128"/>
            <a:ea typeface="ＭＳ Ｐ明朝" panose="02020600040205080304" pitchFamily="18" charset="-128"/>
          </a:endParaRPr>
        </a:p>
      </cdr:txBody>
    </cdr:sp>
  </cdr:relSizeAnchor>
  <cdr:relSizeAnchor xmlns:cdr="http://schemas.openxmlformats.org/drawingml/2006/chartDrawing">
    <cdr:from>
      <cdr:x>0.2092</cdr:x>
      <cdr:y>0.14618</cdr:y>
    </cdr:from>
    <cdr:to>
      <cdr:x>0.35726</cdr:x>
      <cdr:y>0.42532</cdr:y>
    </cdr:to>
    <cdr:sp macro="" textlink="">
      <cdr:nvSpPr>
        <cdr:cNvPr id="6" name="テキスト ボックス 5"/>
        <cdr:cNvSpPr txBox="1"/>
      </cdr:nvSpPr>
      <cdr:spPr>
        <a:xfrm xmlns:a="http://schemas.openxmlformats.org/drawingml/2006/main">
          <a:off x="1291937" y="478848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0.18349</cdr:x>
      <cdr:y>0.44356</cdr:y>
    </cdr:from>
    <cdr:to>
      <cdr:x>0.22322</cdr:x>
      <cdr:y>0.48454</cdr:y>
    </cdr:to>
    <cdr:cxnSp macro="">
      <cdr:nvCxnSpPr>
        <cdr:cNvPr id="7" name="直線コネクタ 6"/>
        <cdr:cNvCxnSpPr>
          <a:stCxn xmlns:a="http://schemas.openxmlformats.org/drawingml/2006/main" id="4" idx="3"/>
        </cdr:cNvCxnSpPr>
      </cdr:nvCxnSpPr>
      <cdr:spPr>
        <a:xfrm xmlns:a="http://schemas.openxmlformats.org/drawingml/2006/main">
          <a:off x="1133187" y="1452996"/>
          <a:ext cx="245341" cy="134215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466725</xdr:colOff>
      <xdr:row>38</xdr:row>
      <xdr:rowOff>161925</xdr:rowOff>
    </xdr:from>
    <xdr:to>
      <xdr:col>12</xdr:col>
      <xdr:colOff>647700</xdr:colOff>
      <xdr:row>41</xdr:row>
      <xdr:rowOff>161925</xdr:rowOff>
    </xdr:to>
    <xdr:sp macro="" textlink="">
      <xdr:nvSpPr>
        <xdr:cNvPr id="2852742" name="Line 2"/>
        <xdr:cNvSpPr>
          <a:spLocks noChangeShapeType="1"/>
        </xdr:cNvSpPr>
      </xdr:nvSpPr>
      <xdr:spPr bwMode="auto">
        <a:xfrm>
          <a:off x="6553200" y="7048500"/>
          <a:ext cx="0" cy="514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19050</xdr:colOff>
      <xdr:row>7</xdr:row>
      <xdr:rowOff>76201</xdr:rowOff>
    </xdr:from>
    <xdr:to>
      <xdr:col>8</xdr:col>
      <xdr:colOff>1038224</xdr:colOff>
      <xdr:row>30</xdr:row>
      <xdr:rowOff>114301</xdr:rowOff>
    </xdr:to>
    <xdr:graphicFrame macro="">
      <xdr:nvGraphicFramePr>
        <xdr:cNvPr id="2852743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47625</xdr:colOff>
      <xdr:row>35</xdr:row>
      <xdr:rowOff>0</xdr:rowOff>
    </xdr:from>
    <xdr:to>
      <xdr:col>3</xdr:col>
      <xdr:colOff>38100</xdr:colOff>
      <xdr:row>38</xdr:row>
      <xdr:rowOff>9525</xdr:rowOff>
    </xdr:to>
    <xdr:sp macro="" textlink="">
      <xdr:nvSpPr>
        <xdr:cNvPr id="2852745" name="Line 2"/>
        <xdr:cNvSpPr>
          <a:spLocks noChangeShapeType="1"/>
        </xdr:cNvSpPr>
      </xdr:nvSpPr>
      <xdr:spPr bwMode="auto">
        <a:xfrm>
          <a:off x="371475" y="6372225"/>
          <a:ext cx="1543050" cy="523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123825</xdr:colOff>
      <xdr:row>16</xdr:row>
      <xdr:rowOff>152400</xdr:rowOff>
    </xdr:from>
    <xdr:to>
      <xdr:col>5</xdr:col>
      <xdr:colOff>456334</xdr:colOff>
      <xdr:row>21</xdr:row>
      <xdr:rowOff>76200</xdr:rowOff>
    </xdr:to>
    <xdr:sp macro="" textlink="">
      <xdr:nvSpPr>
        <xdr:cNvPr id="11" name="テキスト ボックス 10"/>
        <xdr:cNvSpPr txBox="1"/>
      </xdr:nvSpPr>
      <xdr:spPr>
        <a:xfrm>
          <a:off x="2724150" y="2924175"/>
          <a:ext cx="1056409" cy="7810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400" b="1">
              <a:latin typeface="ＭＳ Ｐ明朝" panose="02020600040205080304" pitchFamily="18" charset="-128"/>
              <a:ea typeface="ＭＳ Ｐ明朝" panose="02020600040205080304" pitchFamily="18" charset="-128"/>
            </a:rPr>
            <a:t>職員数</a:t>
          </a:r>
          <a:endParaRPr kumimoji="1" lang="en-US" altLang="ja-JP" sz="1400" b="1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ctr"/>
          <a:r>
            <a:rPr kumimoji="1" lang="en-US" altLang="ja-JP" sz="1400" b="1">
              <a:latin typeface="ＭＳ Ｐ明朝" panose="02020600040205080304" pitchFamily="18" charset="-128"/>
              <a:ea typeface="ＭＳ Ｐ明朝" panose="02020600040205080304" pitchFamily="18" charset="-128"/>
            </a:rPr>
            <a:t>4,797</a:t>
          </a:r>
          <a:r>
            <a:rPr kumimoji="1" lang="ja-JP" altLang="en-US" sz="1400" b="1">
              <a:latin typeface="ＭＳ Ｐ明朝" panose="02020600040205080304" pitchFamily="18" charset="-128"/>
              <a:ea typeface="ＭＳ Ｐ明朝" panose="02020600040205080304" pitchFamily="18" charset="-128"/>
            </a:rPr>
            <a:t>人</a:t>
          </a:r>
        </a:p>
      </xdr:txBody>
    </xdr:sp>
    <xdr:clientData/>
  </xdr:twoCellAnchor>
  <xdr:twoCellAnchor>
    <xdr:from>
      <xdr:col>6</xdr:col>
      <xdr:colOff>361950</xdr:colOff>
      <xdr:row>23</xdr:row>
      <xdr:rowOff>114300</xdr:rowOff>
    </xdr:from>
    <xdr:to>
      <xdr:col>7</xdr:col>
      <xdr:colOff>438150</xdr:colOff>
      <xdr:row>28</xdr:row>
      <xdr:rowOff>76200</xdr:rowOff>
    </xdr:to>
    <xdr:sp macro="" textlink="">
      <xdr:nvSpPr>
        <xdr:cNvPr id="12" name="テキスト ボックス 11"/>
        <xdr:cNvSpPr txBox="1"/>
      </xdr:nvSpPr>
      <xdr:spPr>
        <a:xfrm>
          <a:off x="4410075" y="4086225"/>
          <a:ext cx="800100" cy="8191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病院</a:t>
          </a:r>
          <a:endParaRPr kumimoji="1" lang="en-US" altLang="ja-JP" sz="11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ctr"/>
          <a:r>
            <a:rPr kumimoji="1" lang="en-US" altLang="ja-JP" sz="1100">
              <a:latin typeface="ＭＳ Ｐ明朝" panose="02020600040205080304" pitchFamily="18" charset="-128"/>
              <a:ea typeface="ＭＳ Ｐ明朝" panose="02020600040205080304" pitchFamily="18" charset="-128"/>
            </a:rPr>
            <a:t>4,257</a:t>
          </a:r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人</a:t>
          </a:r>
          <a:endParaRPr kumimoji="1" lang="en-US" altLang="ja-JP" sz="11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ctr"/>
          <a:r>
            <a:rPr kumimoji="1" lang="en-US" altLang="ja-JP" sz="1100">
              <a:latin typeface="ＭＳ Ｐ明朝" panose="02020600040205080304" pitchFamily="18" charset="-128"/>
              <a:ea typeface="ＭＳ Ｐ明朝" panose="02020600040205080304" pitchFamily="18" charset="-128"/>
            </a:rPr>
            <a:t>88.7%</a:t>
          </a:r>
          <a:endParaRPr kumimoji="1" lang="ja-JP" altLang="en-US" sz="11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2</xdr:col>
      <xdr:colOff>47625</xdr:colOff>
      <xdr:row>16</xdr:row>
      <xdr:rowOff>47624</xdr:rowOff>
    </xdr:from>
    <xdr:to>
      <xdr:col>2</xdr:col>
      <xdr:colOff>847725</xdr:colOff>
      <xdr:row>20</xdr:row>
      <xdr:rowOff>171449</xdr:rowOff>
    </xdr:to>
    <xdr:sp macro="" textlink="">
      <xdr:nvSpPr>
        <xdr:cNvPr id="13" name="テキスト ボックス 12"/>
        <xdr:cNvSpPr txBox="1"/>
      </xdr:nvSpPr>
      <xdr:spPr>
        <a:xfrm>
          <a:off x="609600" y="2819399"/>
          <a:ext cx="800100" cy="8096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上水道</a:t>
          </a:r>
          <a:endParaRPr kumimoji="1" lang="en-US" altLang="ja-JP" sz="11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ctr"/>
          <a:r>
            <a:rPr kumimoji="1" lang="en-US" altLang="ja-JP" sz="1100">
              <a:latin typeface="ＭＳ Ｐ明朝" panose="02020600040205080304" pitchFamily="18" charset="-128"/>
              <a:ea typeface="ＭＳ Ｐ明朝" panose="02020600040205080304" pitchFamily="18" charset="-128"/>
            </a:rPr>
            <a:t>259</a:t>
          </a:r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人</a:t>
          </a:r>
          <a:endParaRPr kumimoji="1" lang="en-US" altLang="ja-JP" sz="11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ctr"/>
          <a:r>
            <a:rPr kumimoji="1" lang="en-US" altLang="ja-JP" sz="1100">
              <a:latin typeface="ＭＳ Ｐ明朝" panose="02020600040205080304" pitchFamily="18" charset="-128"/>
              <a:ea typeface="ＭＳ Ｐ明朝" panose="02020600040205080304" pitchFamily="18" charset="-128"/>
            </a:rPr>
            <a:t>5.4%</a:t>
          </a:r>
          <a:endParaRPr kumimoji="1" lang="ja-JP" altLang="en-US" sz="11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2</xdr:col>
      <xdr:colOff>885825</xdr:colOff>
      <xdr:row>10</xdr:row>
      <xdr:rowOff>95250</xdr:rowOff>
    </xdr:from>
    <xdr:to>
      <xdr:col>4</xdr:col>
      <xdr:colOff>180975</xdr:colOff>
      <xdr:row>12</xdr:row>
      <xdr:rowOff>19051</xdr:rowOff>
    </xdr:to>
    <xdr:cxnSp macro="">
      <xdr:nvCxnSpPr>
        <xdr:cNvPr id="9" name="カギ線コネクタ 8"/>
        <xdr:cNvCxnSpPr/>
      </xdr:nvCxnSpPr>
      <xdr:spPr>
        <a:xfrm flipV="1">
          <a:off x="1447800" y="1838325"/>
          <a:ext cx="1333500" cy="266701"/>
        </a:xfrm>
        <a:prstGeom prst="bentConnector3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</cdr:x>
      <cdr:y>0.05924</cdr:y>
    </cdr:from>
    <cdr:to>
      <cdr:x>0.45846</cdr:x>
      <cdr:y>0.12322</cdr:y>
    </cdr:to>
    <cdr:cxnSp macro="">
      <cdr:nvCxnSpPr>
        <cdr:cNvPr id="8" name="カギ線コネクタ 7"/>
        <cdr:cNvCxnSpPr/>
      </cdr:nvCxnSpPr>
      <cdr:spPr>
        <a:xfrm xmlns:a="http://schemas.openxmlformats.org/drawingml/2006/main" rot="10800000">
          <a:off x="619126" y="238125"/>
          <a:ext cx="2219329" cy="257179"/>
        </a:xfrm>
        <a:prstGeom xmlns:a="http://schemas.openxmlformats.org/drawingml/2006/main" prst="bentConnector3">
          <a:avLst>
            <a:gd name="adj1" fmla="val 50000"/>
          </a:avLst>
        </a:prstGeom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0.04667</cdr:x>
      <cdr:y>0.19273</cdr:y>
    </cdr:from>
    <cdr:to>
      <cdr:x>0.1759</cdr:x>
      <cdr:y>0.36076</cdr:y>
    </cdr:to>
    <cdr:sp macro="" textlink="">
      <cdr:nvSpPr>
        <cdr:cNvPr id="2" name="テキスト ボックス 12"/>
        <cdr:cNvSpPr txBox="1"/>
      </cdr:nvSpPr>
      <cdr:spPr>
        <a:xfrm xmlns:a="http://schemas.openxmlformats.org/drawingml/2006/main">
          <a:off x="288925" y="774700"/>
          <a:ext cx="800100" cy="675410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solidFill>
            <a:schemeClr val="lt1">
              <a:shade val="50000"/>
            </a:schemeClr>
          </a:solidFill>
        </a:ln>
        <a:effectLst xmlns:a="http://schemas.openxmlformats.org/drawingml/2006/main">
          <a:outerShdw blurRad="50800" dist="38100" dir="2700000" algn="tl" rotWithShape="0">
            <a:prstClr val="black">
              <a:alpha val="40000"/>
            </a:prstClr>
          </a:outerShdw>
        </a:effectLst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下水道</a:t>
          </a:r>
          <a:endParaRPr kumimoji="1" lang="en-US" altLang="ja-JP" sz="11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 xmlns:a="http://schemas.openxmlformats.org/drawingml/2006/main">
          <a:pPr algn="ctr"/>
          <a:r>
            <a:rPr kumimoji="1" lang="en-US" altLang="ja-JP" sz="1100">
              <a:latin typeface="ＭＳ Ｐ明朝" panose="02020600040205080304" pitchFamily="18" charset="-128"/>
              <a:ea typeface="ＭＳ Ｐ明朝" panose="02020600040205080304" pitchFamily="18" charset="-128"/>
            </a:rPr>
            <a:t>187</a:t>
          </a:r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人</a:t>
          </a:r>
          <a:endParaRPr kumimoji="1" lang="en-US" altLang="ja-JP" sz="11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 xmlns:a="http://schemas.openxmlformats.org/drawingml/2006/main">
          <a:pPr algn="ctr"/>
          <a:r>
            <a:rPr kumimoji="1" lang="en-US" altLang="ja-JP" sz="1100">
              <a:latin typeface="ＭＳ Ｐ明朝" panose="02020600040205080304" pitchFamily="18" charset="-128"/>
              <a:ea typeface="ＭＳ Ｐ明朝" panose="02020600040205080304" pitchFamily="18" charset="-128"/>
            </a:rPr>
            <a:t>3.9%</a:t>
          </a:r>
          <a:endParaRPr kumimoji="1" lang="ja-JP" altLang="en-US" sz="1100">
            <a:latin typeface="ＭＳ Ｐ明朝" panose="02020600040205080304" pitchFamily="18" charset="-128"/>
            <a:ea typeface="ＭＳ Ｐ明朝" panose="02020600040205080304" pitchFamily="18" charset="-128"/>
          </a:endParaRPr>
        </a:p>
      </cdr:txBody>
    </cdr:sp>
  </cdr:relSizeAnchor>
  <cdr:relSizeAnchor xmlns:cdr="http://schemas.openxmlformats.org/drawingml/2006/chartDrawing">
    <cdr:from>
      <cdr:x>0.05231</cdr:x>
      <cdr:y>0.00316</cdr:y>
    </cdr:from>
    <cdr:to>
      <cdr:x>0.17128</cdr:x>
      <cdr:y>0.17119</cdr:y>
    </cdr:to>
    <cdr:sp macro="" textlink="">
      <cdr:nvSpPr>
        <cdr:cNvPr id="3" name="テキスト ボックス 12"/>
        <cdr:cNvSpPr txBox="1"/>
      </cdr:nvSpPr>
      <cdr:spPr>
        <a:xfrm xmlns:a="http://schemas.openxmlformats.org/drawingml/2006/main">
          <a:off x="323850" y="12700"/>
          <a:ext cx="736599" cy="675410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solidFill>
            <a:schemeClr val="lt1">
              <a:shade val="50000"/>
            </a:schemeClr>
          </a:solidFill>
        </a:ln>
        <a:effectLst xmlns:a="http://schemas.openxmlformats.org/drawingml/2006/main">
          <a:outerShdw blurRad="50800" dist="38100" dir="2700000" algn="tl" rotWithShape="0">
            <a:prstClr val="black">
              <a:alpha val="40000"/>
            </a:prstClr>
          </a:outerShdw>
        </a:effectLst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その他</a:t>
          </a:r>
          <a:endParaRPr kumimoji="1" lang="en-US" altLang="ja-JP" sz="11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 xmlns:a="http://schemas.openxmlformats.org/drawingml/2006/main">
          <a:pPr algn="ctr"/>
          <a:r>
            <a:rPr kumimoji="1" lang="en-US" altLang="ja-JP" sz="1100">
              <a:latin typeface="ＭＳ Ｐ明朝" panose="02020600040205080304" pitchFamily="18" charset="-128"/>
              <a:ea typeface="ＭＳ Ｐ明朝" panose="02020600040205080304" pitchFamily="18" charset="-128"/>
            </a:rPr>
            <a:t>94</a:t>
          </a:r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人</a:t>
          </a:r>
          <a:endParaRPr kumimoji="1" lang="en-US" altLang="ja-JP" sz="11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 xmlns:a="http://schemas.openxmlformats.org/drawingml/2006/main">
          <a:pPr algn="ctr"/>
          <a:r>
            <a:rPr kumimoji="1" lang="en-US" altLang="ja-JP" sz="1100">
              <a:latin typeface="ＭＳ Ｐ明朝" panose="02020600040205080304" pitchFamily="18" charset="-128"/>
              <a:ea typeface="ＭＳ Ｐ明朝" panose="02020600040205080304" pitchFamily="18" charset="-128"/>
            </a:rPr>
            <a:t>2.0%</a:t>
          </a:r>
          <a:endParaRPr kumimoji="1" lang="ja-JP" altLang="en-US" sz="1100">
            <a:latin typeface="ＭＳ Ｐ明朝" panose="02020600040205080304" pitchFamily="18" charset="-128"/>
            <a:ea typeface="ＭＳ Ｐ明朝" panose="02020600040205080304" pitchFamily="18" charset="-128"/>
          </a:endParaRPr>
        </a:p>
      </cdr:txBody>
    </cdr:sp>
  </cdr:relSizeAnchor>
  <cdr:relSizeAnchor xmlns:cdr="http://schemas.openxmlformats.org/drawingml/2006/chartDrawing">
    <cdr:from>
      <cdr:x>0.12769</cdr:x>
      <cdr:y>0.22275</cdr:y>
    </cdr:from>
    <cdr:to>
      <cdr:x>0.29846</cdr:x>
      <cdr:y>0.45972</cdr:y>
    </cdr:to>
    <cdr:cxnSp macro="">
      <cdr:nvCxnSpPr>
        <cdr:cNvPr id="10" name="カギ線コネクタ 9"/>
        <cdr:cNvCxnSpPr/>
      </cdr:nvCxnSpPr>
      <cdr:spPr>
        <a:xfrm xmlns:a="http://schemas.openxmlformats.org/drawingml/2006/main" flipV="1">
          <a:off x="790575" y="895349"/>
          <a:ext cx="1057275" cy="952501"/>
        </a:xfrm>
        <a:prstGeom xmlns:a="http://schemas.openxmlformats.org/drawingml/2006/main" prst="bentConnector3">
          <a:avLst>
            <a:gd name="adj1" fmla="val 50000"/>
          </a:avLst>
        </a:prstGeom>
        <a:ln xmlns:a="http://schemas.openxmlformats.org/drawingml/2006/main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34</xdr:row>
      <xdr:rowOff>0</xdr:rowOff>
    </xdr:from>
    <xdr:to>
      <xdr:col>4</xdr:col>
      <xdr:colOff>0</xdr:colOff>
      <xdr:row>36</xdr:row>
      <xdr:rowOff>0</xdr:rowOff>
    </xdr:to>
    <xdr:sp macro="" textlink="">
      <xdr:nvSpPr>
        <xdr:cNvPr id="1605618" name="Line 2"/>
        <xdr:cNvSpPr>
          <a:spLocks noChangeShapeType="1"/>
        </xdr:cNvSpPr>
      </xdr:nvSpPr>
      <xdr:spPr bwMode="auto">
        <a:xfrm>
          <a:off x="0" y="5505450"/>
          <a:ext cx="1390650" cy="6286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51954</xdr:colOff>
      <xdr:row>8</xdr:row>
      <xdr:rowOff>142875</xdr:rowOff>
    </xdr:from>
    <xdr:to>
      <xdr:col>12</xdr:col>
      <xdr:colOff>490104</xdr:colOff>
      <xdr:row>31</xdr:row>
      <xdr:rowOff>142875</xdr:rowOff>
    </xdr:to>
    <xdr:graphicFrame macro="">
      <xdr:nvGraphicFramePr>
        <xdr:cNvPr id="1605619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285750</xdr:colOff>
      <xdr:row>19</xdr:row>
      <xdr:rowOff>147204</xdr:rowOff>
    </xdr:from>
    <xdr:to>
      <xdr:col>7</xdr:col>
      <xdr:colOff>259773</xdr:colOff>
      <xdr:row>23</xdr:row>
      <xdr:rowOff>112568</xdr:rowOff>
    </xdr:to>
    <xdr:sp macro="" textlink="">
      <xdr:nvSpPr>
        <xdr:cNvPr id="5" name="テキスト ボックス 4"/>
        <xdr:cNvSpPr txBox="1"/>
      </xdr:nvSpPr>
      <xdr:spPr>
        <a:xfrm>
          <a:off x="2311977" y="3273136"/>
          <a:ext cx="1220932" cy="58881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400" b="1">
              <a:latin typeface="ＭＳ Ｐ明朝" panose="02020600040205080304" pitchFamily="18" charset="-128"/>
              <a:ea typeface="ＭＳ Ｐ明朝" panose="02020600040205080304" pitchFamily="18" charset="-128"/>
            </a:rPr>
            <a:t>決算規模</a:t>
          </a:r>
          <a:endParaRPr kumimoji="1" lang="en-US" altLang="ja-JP" sz="1400" b="1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ctr"/>
          <a:r>
            <a:rPr kumimoji="1" lang="en-US" altLang="ja-JP" sz="1100" b="1">
              <a:latin typeface="ＭＳ Ｐ明朝" panose="02020600040205080304" pitchFamily="18" charset="-128"/>
              <a:ea typeface="ＭＳ Ｐ明朝" panose="02020600040205080304" pitchFamily="18" charset="-128"/>
            </a:rPr>
            <a:t>162,306</a:t>
          </a:r>
          <a:r>
            <a:rPr kumimoji="1" lang="ja-JP" altLang="en-US" sz="1100" b="1">
              <a:latin typeface="ＭＳ Ｐ明朝" panose="02020600040205080304" pitchFamily="18" charset="-128"/>
              <a:ea typeface="ＭＳ Ｐ明朝" panose="02020600040205080304" pitchFamily="18" charset="-128"/>
            </a:rPr>
            <a:t>百万円</a:t>
          </a:r>
          <a:endParaRPr kumimoji="1" lang="en-US" altLang="ja-JP" sz="1100" b="1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0.55061</cdr:x>
      <cdr:y>0.15995</cdr:y>
    </cdr:from>
    <cdr:to>
      <cdr:x>0.71122</cdr:x>
      <cdr:y>0.34092</cdr:y>
    </cdr:to>
    <cdr:sp macro="" textlink="">
      <cdr:nvSpPr>
        <cdr:cNvPr id="4" name="テキスト ボックス 11"/>
        <cdr:cNvSpPr txBox="1"/>
      </cdr:nvSpPr>
      <cdr:spPr>
        <a:xfrm xmlns:a="http://schemas.openxmlformats.org/drawingml/2006/main">
          <a:off x="3774208" y="584487"/>
          <a:ext cx="1100859" cy="661267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solidFill>
            <a:schemeClr val="lt1">
              <a:shade val="50000"/>
            </a:schemeClr>
          </a:solidFill>
        </a:ln>
        <a:effectLst xmlns:a="http://schemas.openxmlformats.org/drawingml/2006/main">
          <a:outerShdw blurRad="50800" dist="38100" dir="2700000" algn="tl" rotWithShape="0">
            <a:prstClr val="black">
              <a:alpha val="40000"/>
            </a:prstClr>
          </a:outerShdw>
        </a:effectLst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病院</a:t>
          </a:r>
          <a:endParaRPr kumimoji="1" lang="en-US" altLang="ja-JP" sz="11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 xmlns:a="http://schemas.openxmlformats.org/drawingml/2006/main">
          <a:pPr algn="ctr"/>
          <a:r>
            <a:rPr kumimoji="1" lang="en-US" altLang="ja-JP" sz="1100">
              <a:latin typeface="ＭＳ Ｐ明朝" panose="02020600040205080304" pitchFamily="18" charset="-128"/>
              <a:ea typeface="ＭＳ Ｐ明朝" panose="02020600040205080304" pitchFamily="18" charset="-128"/>
            </a:rPr>
            <a:t>68,558</a:t>
          </a:r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百万円</a:t>
          </a:r>
          <a:endParaRPr kumimoji="1" lang="en-US" altLang="ja-JP" sz="11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 xmlns:a="http://schemas.openxmlformats.org/drawingml/2006/main">
          <a:pPr algn="ctr"/>
          <a:r>
            <a:rPr kumimoji="1" lang="en-US" altLang="ja-JP" sz="1100">
              <a:latin typeface="ＭＳ Ｐ明朝" panose="02020600040205080304" pitchFamily="18" charset="-128"/>
              <a:ea typeface="ＭＳ Ｐ明朝" panose="02020600040205080304" pitchFamily="18" charset="-128"/>
            </a:rPr>
            <a:t>42.2%</a:t>
          </a:r>
          <a:endParaRPr kumimoji="1" lang="ja-JP" altLang="en-US" sz="1100">
            <a:latin typeface="ＭＳ Ｐ明朝" panose="02020600040205080304" pitchFamily="18" charset="-128"/>
            <a:ea typeface="ＭＳ Ｐ明朝" panose="02020600040205080304" pitchFamily="18" charset="-128"/>
          </a:endParaRPr>
        </a:p>
      </cdr:txBody>
    </cdr:sp>
  </cdr:relSizeAnchor>
  <cdr:relSizeAnchor xmlns:cdr="http://schemas.openxmlformats.org/drawingml/2006/chartDrawing">
    <cdr:from>
      <cdr:x>0.15648</cdr:x>
      <cdr:y>0.81248</cdr:y>
    </cdr:from>
    <cdr:to>
      <cdr:x>0.31708</cdr:x>
      <cdr:y>0.99344</cdr:y>
    </cdr:to>
    <cdr:sp macro="" textlink="">
      <cdr:nvSpPr>
        <cdr:cNvPr id="5" name="テキスト ボックス 11"/>
        <cdr:cNvSpPr txBox="1"/>
      </cdr:nvSpPr>
      <cdr:spPr>
        <a:xfrm xmlns:a="http://schemas.openxmlformats.org/drawingml/2006/main">
          <a:off x="1072573" y="2968914"/>
          <a:ext cx="1100859" cy="661267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solidFill>
            <a:schemeClr val="lt1">
              <a:shade val="50000"/>
            </a:schemeClr>
          </a:solidFill>
        </a:ln>
        <a:effectLst xmlns:a="http://schemas.openxmlformats.org/drawingml/2006/main">
          <a:outerShdw blurRad="50800" dist="38100" dir="2700000" algn="tl" rotWithShape="0">
            <a:prstClr val="black">
              <a:alpha val="40000"/>
            </a:prstClr>
          </a:outerShdw>
        </a:effectLst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下水道</a:t>
          </a:r>
          <a:endParaRPr kumimoji="1" lang="en-US" altLang="ja-JP" sz="11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 xmlns:a="http://schemas.openxmlformats.org/drawingml/2006/main">
          <a:pPr algn="ctr"/>
          <a:r>
            <a:rPr kumimoji="1" lang="en-US" altLang="ja-JP" sz="1100">
              <a:latin typeface="ＭＳ Ｐ明朝" panose="02020600040205080304" pitchFamily="18" charset="-128"/>
              <a:ea typeface="ＭＳ Ｐ明朝" panose="02020600040205080304" pitchFamily="18" charset="-128"/>
            </a:rPr>
            <a:t>61,629</a:t>
          </a:r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百万円</a:t>
          </a:r>
          <a:endParaRPr kumimoji="1" lang="en-US" altLang="ja-JP" sz="11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 xmlns:a="http://schemas.openxmlformats.org/drawingml/2006/main">
          <a:pPr algn="ctr"/>
          <a:r>
            <a:rPr kumimoji="1" lang="en-US" altLang="ja-JP" sz="1100">
              <a:latin typeface="ＭＳ Ｐ明朝" panose="02020600040205080304" pitchFamily="18" charset="-128"/>
              <a:ea typeface="ＭＳ Ｐ明朝" panose="02020600040205080304" pitchFamily="18" charset="-128"/>
            </a:rPr>
            <a:t>38.0%</a:t>
          </a:r>
          <a:endParaRPr kumimoji="1" lang="ja-JP" altLang="en-US" sz="1100">
            <a:latin typeface="ＭＳ Ｐ明朝" panose="02020600040205080304" pitchFamily="18" charset="-128"/>
            <a:ea typeface="ＭＳ Ｐ明朝" panose="02020600040205080304" pitchFamily="18" charset="-128"/>
          </a:endParaRPr>
        </a:p>
      </cdr:txBody>
    </cdr:sp>
  </cdr:relSizeAnchor>
  <cdr:relSizeAnchor xmlns:cdr="http://schemas.openxmlformats.org/drawingml/2006/chartDrawing">
    <cdr:from>
      <cdr:x>0.09584</cdr:x>
      <cdr:y>0.23191</cdr:y>
    </cdr:from>
    <cdr:to>
      <cdr:x>0.25644</cdr:x>
      <cdr:y>0.41288</cdr:y>
    </cdr:to>
    <cdr:sp macro="" textlink="">
      <cdr:nvSpPr>
        <cdr:cNvPr id="6" name="テキスト ボックス 11"/>
        <cdr:cNvSpPr txBox="1"/>
      </cdr:nvSpPr>
      <cdr:spPr>
        <a:xfrm xmlns:a="http://schemas.openxmlformats.org/drawingml/2006/main">
          <a:off x="656936" y="847436"/>
          <a:ext cx="1100859" cy="661267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solidFill>
            <a:schemeClr val="lt1">
              <a:shade val="50000"/>
            </a:schemeClr>
          </a:solidFill>
        </a:ln>
        <a:effectLst xmlns:a="http://schemas.openxmlformats.org/drawingml/2006/main">
          <a:outerShdw blurRad="50800" dist="38100" dir="2700000" algn="tl" rotWithShape="0">
            <a:prstClr val="black">
              <a:alpha val="40000"/>
            </a:prstClr>
          </a:outerShdw>
        </a:effectLst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上水道</a:t>
          </a:r>
          <a:endParaRPr kumimoji="1" lang="en-US" altLang="ja-JP" sz="11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 xmlns:a="http://schemas.openxmlformats.org/drawingml/2006/main">
          <a:pPr algn="ctr"/>
          <a:r>
            <a:rPr kumimoji="1" lang="en-US" altLang="ja-JP" sz="1100">
              <a:latin typeface="ＭＳ Ｐ明朝" panose="02020600040205080304" pitchFamily="18" charset="-128"/>
              <a:ea typeface="ＭＳ Ｐ明朝" panose="02020600040205080304" pitchFamily="18" charset="-128"/>
            </a:rPr>
            <a:t>22,210</a:t>
          </a:r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百万円</a:t>
          </a:r>
          <a:endParaRPr kumimoji="1" lang="en-US" altLang="ja-JP" sz="11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 xmlns:a="http://schemas.openxmlformats.org/drawingml/2006/main">
          <a:pPr algn="ctr"/>
          <a:r>
            <a:rPr kumimoji="1" lang="en-US" altLang="ja-JP" sz="1100">
              <a:latin typeface="ＭＳ Ｐ明朝" panose="02020600040205080304" pitchFamily="18" charset="-128"/>
              <a:ea typeface="ＭＳ Ｐ明朝" panose="02020600040205080304" pitchFamily="18" charset="-128"/>
            </a:rPr>
            <a:t>13.7%</a:t>
          </a:r>
          <a:endParaRPr kumimoji="1" lang="ja-JP" altLang="en-US" sz="1100">
            <a:latin typeface="ＭＳ Ｐ明朝" panose="02020600040205080304" pitchFamily="18" charset="-128"/>
            <a:ea typeface="ＭＳ Ｐ明朝" panose="02020600040205080304" pitchFamily="18" charset="-128"/>
          </a:endParaRPr>
        </a:p>
      </cdr:txBody>
    </cdr:sp>
  </cdr:relSizeAnchor>
  <cdr:relSizeAnchor xmlns:cdr="http://schemas.openxmlformats.org/drawingml/2006/chartDrawing">
    <cdr:from>
      <cdr:x>0.15395</cdr:x>
      <cdr:y>0.01896</cdr:y>
    </cdr:from>
    <cdr:to>
      <cdr:x>0.31455</cdr:x>
      <cdr:y>0.19992</cdr:y>
    </cdr:to>
    <cdr:sp macro="" textlink="">
      <cdr:nvSpPr>
        <cdr:cNvPr id="10" name="テキスト ボックス 11"/>
        <cdr:cNvSpPr txBox="1"/>
      </cdr:nvSpPr>
      <cdr:spPr>
        <a:xfrm xmlns:a="http://schemas.openxmlformats.org/drawingml/2006/main">
          <a:off x="1055255" y="69273"/>
          <a:ext cx="1100859" cy="661267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solidFill>
            <a:schemeClr val="lt1">
              <a:shade val="50000"/>
            </a:schemeClr>
          </a:solidFill>
        </a:ln>
        <a:effectLst xmlns:a="http://schemas.openxmlformats.org/drawingml/2006/main">
          <a:outerShdw blurRad="50800" dist="38100" dir="2700000" algn="tl" rotWithShape="0">
            <a:prstClr val="black">
              <a:alpha val="40000"/>
            </a:prstClr>
          </a:outerShdw>
        </a:effectLst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その他</a:t>
          </a:r>
          <a:endParaRPr kumimoji="1" lang="en-US" altLang="ja-JP" sz="11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 xmlns:a="http://schemas.openxmlformats.org/drawingml/2006/main">
          <a:pPr algn="ctr"/>
          <a:r>
            <a:rPr kumimoji="1" lang="en-US" altLang="ja-JP" sz="1100">
              <a:latin typeface="ＭＳ Ｐ明朝" panose="02020600040205080304" pitchFamily="18" charset="-128"/>
              <a:ea typeface="ＭＳ Ｐ明朝" panose="02020600040205080304" pitchFamily="18" charset="-128"/>
            </a:rPr>
            <a:t>9,910</a:t>
          </a:r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百万円</a:t>
          </a:r>
          <a:endParaRPr kumimoji="1" lang="en-US" altLang="ja-JP" sz="11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 xmlns:a="http://schemas.openxmlformats.org/drawingml/2006/main">
          <a:pPr algn="ctr"/>
          <a:r>
            <a:rPr kumimoji="1" lang="en-US" altLang="ja-JP" sz="1100">
              <a:latin typeface="ＭＳ Ｐ明朝" panose="02020600040205080304" pitchFamily="18" charset="-128"/>
              <a:ea typeface="ＭＳ Ｐ明朝" panose="02020600040205080304" pitchFamily="18" charset="-128"/>
            </a:rPr>
            <a:t>6.1%</a:t>
          </a:r>
          <a:endParaRPr kumimoji="1" lang="ja-JP" altLang="en-US" sz="1100">
            <a:latin typeface="ＭＳ Ｐ明朝" panose="02020600040205080304" pitchFamily="18" charset="-128"/>
            <a:ea typeface="ＭＳ Ｐ明朝" panose="02020600040205080304" pitchFamily="18" charset="-128"/>
          </a:endParaRPr>
        </a:p>
      </cdr:txBody>
    </cdr:sp>
  </cdr:relSizeAnchor>
  <cdr:relSizeAnchor xmlns:cdr="http://schemas.openxmlformats.org/drawingml/2006/chartDrawing">
    <cdr:from>
      <cdr:x>0.31455</cdr:x>
      <cdr:y>0.10944</cdr:y>
    </cdr:from>
    <cdr:to>
      <cdr:x>0.39161</cdr:x>
      <cdr:y>0.19787</cdr:y>
    </cdr:to>
    <cdr:cxnSp macro="">
      <cdr:nvCxnSpPr>
        <cdr:cNvPr id="9" name="カギ線コネクタ 8"/>
        <cdr:cNvCxnSpPr>
          <a:stCxn xmlns:a="http://schemas.openxmlformats.org/drawingml/2006/main" id="10" idx="3"/>
        </cdr:cNvCxnSpPr>
      </cdr:nvCxnSpPr>
      <cdr:spPr>
        <a:xfrm xmlns:a="http://schemas.openxmlformats.org/drawingml/2006/main">
          <a:off x="2156114" y="399907"/>
          <a:ext cx="528204" cy="323127"/>
        </a:xfrm>
        <a:prstGeom xmlns:a="http://schemas.openxmlformats.org/drawingml/2006/main" prst="bentConnector3">
          <a:avLst/>
        </a:prstGeom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9</xdr:row>
      <xdr:rowOff>0</xdr:rowOff>
    </xdr:from>
    <xdr:to>
      <xdr:col>2</xdr:col>
      <xdr:colOff>9525</xdr:colOff>
      <xdr:row>12</xdr:row>
      <xdr:rowOff>0</xdr:rowOff>
    </xdr:to>
    <xdr:sp macro="" textlink="">
      <xdr:nvSpPr>
        <xdr:cNvPr id="11137" name="Line 1"/>
        <xdr:cNvSpPr>
          <a:spLocks noChangeShapeType="1"/>
        </xdr:cNvSpPr>
      </xdr:nvSpPr>
      <xdr:spPr bwMode="auto">
        <a:xfrm>
          <a:off x="19050" y="2000250"/>
          <a:ext cx="1314450" cy="514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32</xdr:row>
      <xdr:rowOff>152400</xdr:rowOff>
    </xdr:from>
    <xdr:to>
      <xdr:col>2</xdr:col>
      <xdr:colOff>0</xdr:colOff>
      <xdr:row>34</xdr:row>
      <xdr:rowOff>161925</xdr:rowOff>
    </xdr:to>
    <xdr:sp macro="" textlink="">
      <xdr:nvSpPr>
        <xdr:cNvPr id="11138" name="Line 3"/>
        <xdr:cNvSpPr>
          <a:spLocks noChangeShapeType="1"/>
        </xdr:cNvSpPr>
      </xdr:nvSpPr>
      <xdr:spPr bwMode="auto">
        <a:xfrm>
          <a:off x="9525" y="6115050"/>
          <a:ext cx="131445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9</xdr:row>
      <xdr:rowOff>19050</xdr:rowOff>
    </xdr:from>
    <xdr:to>
      <xdr:col>2</xdr:col>
      <xdr:colOff>19050</xdr:colOff>
      <xdr:row>10</xdr:row>
      <xdr:rowOff>161925</xdr:rowOff>
    </xdr:to>
    <xdr:sp macro="" textlink="">
      <xdr:nvSpPr>
        <xdr:cNvPr id="11713" name="Line 2"/>
        <xdr:cNvSpPr>
          <a:spLocks noChangeShapeType="1"/>
        </xdr:cNvSpPr>
      </xdr:nvSpPr>
      <xdr:spPr bwMode="auto">
        <a:xfrm>
          <a:off x="9525" y="2000250"/>
          <a:ext cx="1333500" cy="314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36</xdr:row>
      <xdr:rowOff>0</xdr:rowOff>
    </xdr:from>
    <xdr:to>
      <xdr:col>4</xdr:col>
      <xdr:colOff>0</xdr:colOff>
      <xdr:row>38</xdr:row>
      <xdr:rowOff>0</xdr:rowOff>
    </xdr:to>
    <xdr:sp macro="" textlink="">
      <xdr:nvSpPr>
        <xdr:cNvPr id="1607410" name="Line 1"/>
        <xdr:cNvSpPr>
          <a:spLocks noChangeShapeType="1"/>
        </xdr:cNvSpPr>
      </xdr:nvSpPr>
      <xdr:spPr bwMode="auto">
        <a:xfrm>
          <a:off x="0" y="5867400"/>
          <a:ext cx="1390650" cy="6286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42334</xdr:colOff>
      <xdr:row>6</xdr:row>
      <xdr:rowOff>55033</xdr:rowOff>
    </xdr:from>
    <xdr:to>
      <xdr:col>12</xdr:col>
      <xdr:colOff>375709</xdr:colOff>
      <xdr:row>32</xdr:row>
      <xdr:rowOff>35983</xdr:rowOff>
    </xdr:to>
    <xdr:graphicFrame macro="">
      <xdr:nvGraphicFramePr>
        <xdr:cNvPr id="1607411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184152</xdr:colOff>
      <xdr:row>14</xdr:row>
      <xdr:rowOff>113242</xdr:rowOff>
    </xdr:from>
    <xdr:to>
      <xdr:col>4</xdr:col>
      <xdr:colOff>124885</xdr:colOff>
      <xdr:row>19</xdr:row>
      <xdr:rowOff>132291</xdr:rowOff>
    </xdr:to>
    <xdr:sp macro="" textlink="">
      <xdr:nvSpPr>
        <xdr:cNvPr id="12291" name="Rectangle 3"/>
        <xdr:cNvSpPr>
          <a:spLocks noChangeArrowheads="1"/>
        </xdr:cNvSpPr>
      </xdr:nvSpPr>
      <xdr:spPr bwMode="auto">
        <a:xfrm>
          <a:off x="485777" y="2407180"/>
          <a:ext cx="1028171" cy="773111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Ｐ明朝"/>
              <a:ea typeface="ＭＳ Ｐ明朝"/>
            </a:rPr>
            <a:t>上水道</a:t>
          </a:r>
          <a:endParaRPr lang="en-US" altLang="ja-JP" sz="1100" b="0" i="0" u="none" strike="noStrike" baseline="0">
            <a:solidFill>
              <a:sysClr val="windowText" lastClr="000000"/>
            </a:solidFill>
            <a:latin typeface="ＭＳ Ｐ明朝"/>
            <a:ea typeface="ＭＳ Ｐ明朝"/>
          </a:endParaRPr>
        </a:p>
        <a:p>
          <a:pPr algn="ctr" rtl="0">
            <a:lnSpc>
              <a:spcPts val="1300"/>
            </a:lnSpc>
            <a:defRPr sz="1000"/>
          </a:pPr>
          <a:r>
            <a:rPr lang="en-US" altLang="ja-JP" sz="1100" b="0" i="0" u="none" strike="noStrike" baseline="0">
              <a:solidFill>
                <a:sysClr val="windowText" lastClr="000000"/>
              </a:solidFill>
              <a:latin typeface="ＭＳ Ｐ明朝"/>
              <a:ea typeface="ＭＳ Ｐ明朝"/>
            </a:rPr>
            <a:t>2,958</a:t>
          </a: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Ｐ明朝"/>
              <a:ea typeface="ＭＳ Ｐ明朝"/>
            </a:rPr>
            <a:t>百万円</a:t>
          </a:r>
        </a:p>
        <a:p>
          <a:pPr algn="ctr" rtl="0">
            <a:lnSpc>
              <a:spcPts val="1300"/>
            </a:lnSpc>
            <a:defRPr sz="1000"/>
          </a:pPr>
          <a:r>
            <a:rPr lang="en-US" altLang="ja-JP" sz="1100" b="0" i="0" u="none" strike="noStrike" baseline="0">
              <a:solidFill>
                <a:sysClr val="windowText" lastClr="000000"/>
              </a:solidFill>
              <a:latin typeface="ＭＳ Ｐ明朝"/>
              <a:ea typeface="ＭＳ Ｐ明朝"/>
            </a:rPr>
            <a:t>12.0</a:t>
          </a: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Ｐ明朝"/>
              <a:ea typeface="ＭＳ Ｐ明朝"/>
            </a:rPr>
            <a:t>％</a:t>
          </a:r>
        </a:p>
      </xdr:txBody>
    </xdr:sp>
    <xdr:clientData/>
  </xdr:twoCellAnchor>
  <xdr:twoCellAnchor>
    <xdr:from>
      <xdr:col>5</xdr:col>
      <xdr:colOff>169332</xdr:colOff>
      <xdr:row>18</xdr:row>
      <xdr:rowOff>95250</xdr:rowOff>
    </xdr:from>
    <xdr:to>
      <xdr:col>7</xdr:col>
      <xdr:colOff>328084</xdr:colOff>
      <xdr:row>23</xdr:row>
      <xdr:rowOff>127000</xdr:rowOff>
    </xdr:to>
    <xdr:sp macro="" textlink="">
      <xdr:nvSpPr>
        <xdr:cNvPr id="5" name="テキスト ボックス 4"/>
        <xdr:cNvSpPr txBox="1"/>
      </xdr:nvSpPr>
      <xdr:spPr>
        <a:xfrm>
          <a:off x="2169582" y="2942167"/>
          <a:ext cx="1407585" cy="77258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400" b="1">
              <a:latin typeface="ＭＳ Ｐ明朝" panose="02020600040205080304" pitchFamily="18" charset="-128"/>
              <a:ea typeface="ＭＳ Ｐ明朝" panose="02020600040205080304" pitchFamily="18" charset="-128"/>
            </a:rPr>
            <a:t>企業債発行額</a:t>
          </a:r>
          <a:endParaRPr kumimoji="1" lang="en-US" altLang="ja-JP" sz="1400" b="1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ctr"/>
          <a:r>
            <a:rPr kumimoji="1" lang="en-US" altLang="ja-JP" sz="1100" b="1">
              <a:latin typeface="ＭＳ Ｐ明朝" panose="02020600040205080304" pitchFamily="18" charset="-128"/>
              <a:ea typeface="ＭＳ Ｐ明朝" panose="02020600040205080304" pitchFamily="18" charset="-128"/>
            </a:rPr>
            <a:t>24,639</a:t>
          </a:r>
          <a:r>
            <a:rPr kumimoji="1" lang="ja-JP" altLang="en-US" sz="1100" b="1">
              <a:latin typeface="ＭＳ Ｐ明朝" panose="02020600040205080304" pitchFamily="18" charset="-128"/>
              <a:ea typeface="ＭＳ Ｐ明朝" panose="02020600040205080304" pitchFamily="18" charset="-128"/>
            </a:rPr>
            <a:t>百万円</a:t>
          </a:r>
          <a:endParaRPr kumimoji="1" lang="en-US" altLang="ja-JP" sz="1100" b="1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I62"/>
  <sheetViews>
    <sheetView tabSelected="1" view="pageBreakPreview" zoomScaleNormal="100" zoomScaleSheetLayoutView="100" workbookViewId="0">
      <selection activeCell="A3" sqref="A3"/>
    </sheetView>
  </sheetViews>
  <sheetFormatPr defaultRowHeight="13.5"/>
  <cols>
    <col min="1" max="1" width="4.125" customWidth="1"/>
    <col min="2" max="2" width="3.125" customWidth="1"/>
    <col min="3" max="3" width="17.25" customWidth="1"/>
    <col min="4" max="8" width="9.5" customWidth="1"/>
    <col min="9" max="9" width="13.875" customWidth="1"/>
  </cols>
  <sheetData>
    <row r="5" spans="1:9" ht="14.25">
      <c r="A5" s="220"/>
      <c r="B5" s="220"/>
      <c r="C5" s="220"/>
      <c r="D5" s="220"/>
      <c r="E5" s="220"/>
      <c r="F5" s="220"/>
      <c r="G5" s="220"/>
      <c r="H5" s="220"/>
      <c r="I5" s="220"/>
    </row>
    <row r="6" spans="1:9" ht="20.25" customHeight="1">
      <c r="A6" s="95"/>
      <c r="B6" s="95"/>
      <c r="C6" s="95"/>
      <c r="D6" s="95"/>
      <c r="E6" s="95"/>
      <c r="F6" s="95"/>
      <c r="G6" s="95"/>
      <c r="H6" s="95"/>
      <c r="I6" s="95"/>
    </row>
    <row r="7" spans="1:9" ht="20.25" customHeight="1">
      <c r="A7" s="95"/>
      <c r="B7" s="95"/>
      <c r="C7" s="95"/>
      <c r="D7" s="95"/>
      <c r="E7" s="95"/>
      <c r="F7" s="95"/>
      <c r="G7" s="95"/>
      <c r="H7" s="95"/>
      <c r="I7" s="95"/>
    </row>
    <row r="8" spans="1:9" ht="18" customHeight="1">
      <c r="B8" s="26"/>
      <c r="C8" s="26"/>
      <c r="D8" s="26"/>
      <c r="E8" s="26"/>
      <c r="F8" s="26"/>
      <c r="G8" s="26"/>
      <c r="H8" s="26"/>
      <c r="I8" s="26"/>
    </row>
    <row r="9" spans="1:9" ht="6" customHeight="1">
      <c r="B9" s="26"/>
      <c r="C9" s="26"/>
      <c r="D9" s="26"/>
      <c r="E9" s="26"/>
      <c r="F9" s="26"/>
      <c r="G9" s="26"/>
      <c r="H9" s="26"/>
      <c r="I9" s="26"/>
    </row>
    <row r="10" spans="1:9">
      <c r="B10" t="s">
        <v>0</v>
      </c>
    </row>
    <row r="11" spans="1:9" ht="6.75" customHeight="1" thickBot="1"/>
    <row r="12" spans="1:9" ht="17.25" customHeight="1">
      <c r="B12" s="225" t="s">
        <v>125</v>
      </c>
      <c r="C12" s="226"/>
      <c r="D12" s="226"/>
      <c r="E12" s="226"/>
      <c r="F12" s="226"/>
      <c r="G12" s="226"/>
      <c r="H12" s="226"/>
      <c r="I12" s="227"/>
    </row>
    <row r="13" spans="1:9" ht="17.25" customHeight="1">
      <c r="B13" s="228"/>
      <c r="C13" s="229"/>
      <c r="D13" s="229"/>
      <c r="E13" s="229"/>
      <c r="F13" s="229"/>
      <c r="G13" s="229"/>
      <c r="H13" s="229"/>
      <c r="I13" s="230"/>
    </row>
    <row r="14" spans="1:9" ht="17.25" customHeight="1" thickBot="1">
      <c r="B14" s="231"/>
      <c r="C14" s="232"/>
      <c r="D14" s="232"/>
      <c r="E14" s="232"/>
      <c r="F14" s="232"/>
      <c r="G14" s="232"/>
      <c r="H14" s="232"/>
      <c r="I14" s="233"/>
    </row>
    <row r="15" spans="1:9" ht="18" customHeight="1">
      <c r="B15" s="23"/>
      <c r="C15" s="23"/>
      <c r="D15" s="23"/>
      <c r="E15" s="23"/>
      <c r="F15" s="23"/>
      <c r="G15" s="23"/>
      <c r="H15" s="23"/>
      <c r="I15" s="23"/>
    </row>
    <row r="16" spans="1:9" ht="10.5" customHeight="1">
      <c r="B16" s="23"/>
      <c r="C16" s="23"/>
      <c r="D16" s="23"/>
      <c r="E16" s="23"/>
      <c r="F16" s="23"/>
      <c r="G16" s="23"/>
      <c r="H16" s="23"/>
      <c r="I16" s="23"/>
    </row>
    <row r="17" spans="1:9" ht="18" customHeight="1">
      <c r="B17" s="23"/>
      <c r="C17" s="23"/>
      <c r="D17" s="23"/>
      <c r="E17" s="23"/>
      <c r="F17" s="23"/>
      <c r="G17" s="23"/>
      <c r="H17" s="23"/>
      <c r="I17" s="23"/>
    </row>
    <row r="18" spans="1:9" ht="18" customHeight="1">
      <c r="B18" s="23"/>
      <c r="C18" s="23"/>
      <c r="D18" s="23"/>
      <c r="E18" s="23"/>
      <c r="F18" s="23"/>
      <c r="G18" s="23"/>
      <c r="H18" s="23"/>
      <c r="I18" s="23"/>
    </row>
    <row r="19" spans="1:9" ht="18" customHeight="1">
      <c r="B19" s="23"/>
      <c r="C19" s="23"/>
      <c r="D19" s="23"/>
      <c r="E19" s="23"/>
      <c r="F19" s="23"/>
      <c r="G19" s="23"/>
      <c r="H19" s="23"/>
      <c r="I19" s="23"/>
    </row>
    <row r="20" spans="1:9" ht="18" customHeight="1">
      <c r="B20" s="23"/>
      <c r="C20" s="23"/>
      <c r="D20" s="23"/>
      <c r="E20" s="23"/>
      <c r="F20" s="23"/>
      <c r="G20" s="23"/>
      <c r="H20" s="23"/>
      <c r="I20" s="23"/>
    </row>
    <row r="21" spans="1:9" ht="18" customHeight="1">
      <c r="B21" s="23"/>
      <c r="C21" s="23"/>
      <c r="D21" s="23"/>
      <c r="E21" s="23"/>
      <c r="F21" s="23"/>
      <c r="G21" s="23"/>
      <c r="H21" s="23"/>
      <c r="I21" s="23"/>
    </row>
    <row r="22" spans="1:9" ht="18" customHeight="1">
      <c r="B22" s="23"/>
      <c r="C22" s="23"/>
      <c r="D22" s="23"/>
      <c r="E22" s="23"/>
      <c r="F22" s="23"/>
      <c r="G22" s="23"/>
      <c r="H22" s="23"/>
      <c r="I22" s="23"/>
    </row>
    <row r="23" spans="1:9" ht="18" customHeight="1">
      <c r="B23" s="23"/>
      <c r="C23" s="23"/>
      <c r="D23" s="23"/>
      <c r="E23" s="23"/>
      <c r="F23" s="23"/>
      <c r="G23" s="23"/>
      <c r="H23" s="23"/>
      <c r="I23" s="23"/>
    </row>
    <row r="24" spans="1:9" ht="18" customHeight="1">
      <c r="B24" s="23"/>
      <c r="C24" s="23"/>
      <c r="D24" s="23"/>
      <c r="E24" s="23"/>
      <c r="F24" s="23"/>
      <c r="G24" s="23"/>
      <c r="H24" s="23"/>
      <c r="I24" s="23"/>
    </row>
    <row r="25" spans="1:9" ht="18" customHeight="1">
      <c r="B25" s="23"/>
      <c r="C25" s="23"/>
      <c r="D25" s="23"/>
      <c r="E25" s="23"/>
      <c r="F25" s="23"/>
      <c r="G25" s="23"/>
      <c r="H25" s="23"/>
      <c r="I25" s="23"/>
    </row>
    <row r="26" spans="1:9" ht="18" customHeight="1">
      <c r="B26" s="23"/>
      <c r="C26" s="23"/>
      <c r="D26" s="23"/>
      <c r="E26" s="23"/>
      <c r="F26" s="23"/>
      <c r="G26" s="23"/>
      <c r="H26" s="23"/>
      <c r="I26" s="23"/>
    </row>
    <row r="27" spans="1:9" ht="18" customHeight="1">
      <c r="B27" s="23"/>
      <c r="C27" s="23"/>
      <c r="D27" s="23"/>
      <c r="E27" s="23"/>
      <c r="F27" s="23"/>
      <c r="G27" s="23"/>
      <c r="H27" s="23"/>
      <c r="I27" s="23"/>
    </row>
    <row r="28" spans="1:9" ht="18" customHeight="1">
      <c r="B28" s="23"/>
      <c r="C28" s="23"/>
      <c r="D28" s="23"/>
      <c r="E28" s="23"/>
      <c r="F28" s="23"/>
      <c r="G28" s="23"/>
      <c r="H28" s="23"/>
      <c r="I28" s="23"/>
    </row>
    <row r="29" spans="1:9" ht="12.75" customHeight="1">
      <c r="B29" s="23"/>
      <c r="C29" s="23"/>
      <c r="D29" s="23"/>
      <c r="E29" s="23"/>
      <c r="F29" s="23"/>
      <c r="G29" s="23"/>
      <c r="H29" s="23"/>
      <c r="I29" s="23"/>
    </row>
    <row r="30" spans="1:9" ht="11.25" hidden="1" customHeight="1">
      <c r="B30" s="23"/>
      <c r="C30" s="23"/>
      <c r="D30" s="23"/>
      <c r="E30" s="23"/>
      <c r="F30" s="23"/>
      <c r="G30" s="23"/>
      <c r="H30" s="23"/>
      <c r="I30" s="23"/>
    </row>
    <row r="31" spans="1:9" ht="11.25" customHeight="1">
      <c r="B31" s="200"/>
      <c r="C31" s="200"/>
      <c r="D31" s="200"/>
      <c r="E31" s="200"/>
      <c r="F31" s="200"/>
      <c r="G31" s="200"/>
      <c r="H31" s="200"/>
      <c r="I31" s="200"/>
    </row>
    <row r="32" spans="1:9" ht="24.75" customHeight="1">
      <c r="A32" s="234" t="s">
        <v>103</v>
      </c>
      <c r="B32" s="235"/>
      <c r="C32" s="235"/>
      <c r="D32" s="235"/>
      <c r="E32" s="235"/>
      <c r="F32" s="235"/>
      <c r="G32" s="235"/>
      <c r="H32" s="235"/>
      <c r="I32" s="235"/>
    </row>
    <row r="33" spans="2:9" ht="5.25" customHeight="1" thickBot="1"/>
    <row r="34" spans="2:9">
      <c r="B34" s="6"/>
      <c r="C34" s="8" t="s">
        <v>1</v>
      </c>
      <c r="D34" s="10"/>
      <c r="E34" s="10"/>
      <c r="F34" s="10"/>
      <c r="G34" s="10"/>
      <c r="H34" s="16"/>
      <c r="I34" s="19"/>
    </row>
    <row r="35" spans="2:9">
      <c r="B35" s="12"/>
      <c r="C35" s="13"/>
      <c r="D35" s="14" t="s">
        <v>91</v>
      </c>
      <c r="E35" s="14" t="s">
        <v>92</v>
      </c>
      <c r="F35" s="14" t="s">
        <v>95</v>
      </c>
      <c r="G35" s="14" t="s">
        <v>120</v>
      </c>
      <c r="H35" s="90" t="s">
        <v>123</v>
      </c>
      <c r="I35" s="20" t="s">
        <v>18</v>
      </c>
    </row>
    <row r="36" spans="2:9">
      <c r="B36" s="9" t="s">
        <v>2</v>
      </c>
      <c r="C36" s="7"/>
      <c r="D36" s="11"/>
      <c r="E36" s="11"/>
      <c r="F36" s="15"/>
      <c r="G36" s="15" t="s">
        <v>124</v>
      </c>
      <c r="H36" s="18" t="s">
        <v>84</v>
      </c>
      <c r="I36" s="21" t="s">
        <v>85</v>
      </c>
    </row>
    <row r="37" spans="2:9">
      <c r="B37" s="221" t="s">
        <v>86</v>
      </c>
      <c r="C37" s="2" t="s">
        <v>3</v>
      </c>
      <c r="D37" s="3">
        <v>13</v>
      </c>
      <c r="E37" s="3">
        <v>13</v>
      </c>
      <c r="F37" s="182">
        <v>13</v>
      </c>
      <c r="G37" s="182">
        <v>13</v>
      </c>
      <c r="H37" s="178">
        <v>13</v>
      </c>
      <c r="I37" s="22">
        <f>H37-G37</f>
        <v>0</v>
      </c>
    </row>
    <row r="38" spans="2:9">
      <c r="B38" s="222"/>
      <c r="C38" s="2" t="s">
        <v>4</v>
      </c>
      <c r="D38" s="3">
        <v>3</v>
      </c>
      <c r="E38" s="3">
        <v>3</v>
      </c>
      <c r="F38" s="182">
        <v>3</v>
      </c>
      <c r="G38" s="182">
        <v>3</v>
      </c>
      <c r="H38" s="178">
        <v>3</v>
      </c>
      <c r="I38" s="22">
        <f t="shared" ref="I38:I52" si="0">H38-G38</f>
        <v>0</v>
      </c>
    </row>
    <row r="39" spans="2:9">
      <c r="B39" s="222"/>
      <c r="C39" s="2" t="s">
        <v>5</v>
      </c>
      <c r="D39" s="3">
        <v>1</v>
      </c>
      <c r="E39" s="3">
        <v>1</v>
      </c>
      <c r="F39" s="182">
        <v>0</v>
      </c>
      <c r="G39" s="182">
        <v>0</v>
      </c>
      <c r="H39" s="178">
        <v>0</v>
      </c>
      <c r="I39" s="22">
        <f t="shared" si="0"/>
        <v>0</v>
      </c>
    </row>
    <row r="40" spans="2:9">
      <c r="B40" s="222"/>
      <c r="C40" s="2" t="s">
        <v>6</v>
      </c>
      <c r="D40" s="3">
        <v>9</v>
      </c>
      <c r="E40" s="3">
        <v>9</v>
      </c>
      <c r="F40" s="182">
        <v>9</v>
      </c>
      <c r="G40" s="182">
        <v>9</v>
      </c>
      <c r="H40" s="178">
        <v>9</v>
      </c>
      <c r="I40" s="22">
        <f t="shared" si="0"/>
        <v>0</v>
      </c>
    </row>
    <row r="41" spans="2:9">
      <c r="B41" s="222"/>
      <c r="C41" s="2" t="s">
        <v>7</v>
      </c>
      <c r="D41" s="3">
        <v>17</v>
      </c>
      <c r="E41" s="3">
        <v>19</v>
      </c>
      <c r="F41" s="182">
        <v>19</v>
      </c>
      <c r="G41" s="182">
        <v>22</v>
      </c>
      <c r="H41" s="178">
        <v>26</v>
      </c>
      <c r="I41" s="22">
        <f t="shared" si="0"/>
        <v>4</v>
      </c>
    </row>
    <row r="42" spans="2:9" s="94" customFormat="1">
      <c r="B42" s="222"/>
      <c r="C42" s="164" t="s">
        <v>9</v>
      </c>
      <c r="D42" s="136">
        <f>SUM(D37:D41)</f>
        <v>43</v>
      </c>
      <c r="E42" s="136">
        <f>SUM(E37:E41)</f>
        <v>45</v>
      </c>
      <c r="F42" s="136">
        <f>SUM(F37:F41)</f>
        <v>44</v>
      </c>
      <c r="G42" s="136">
        <f>SUM(G37:G41)</f>
        <v>47</v>
      </c>
      <c r="H42" s="137">
        <f>SUM(H37:H41)</f>
        <v>51</v>
      </c>
      <c r="I42" s="165">
        <f t="shared" si="0"/>
        <v>4</v>
      </c>
    </row>
    <row r="43" spans="2:9">
      <c r="B43" s="221" t="s">
        <v>87</v>
      </c>
      <c r="C43" s="2" t="s">
        <v>5</v>
      </c>
      <c r="D43" s="141">
        <v>6</v>
      </c>
      <c r="E43" s="141">
        <v>6</v>
      </c>
      <c r="F43" s="182">
        <v>5</v>
      </c>
      <c r="G43" s="182">
        <v>5</v>
      </c>
      <c r="H43" s="178">
        <v>4</v>
      </c>
      <c r="I43" s="22">
        <f t="shared" si="0"/>
        <v>-1</v>
      </c>
    </row>
    <row r="44" spans="2:9">
      <c r="B44" s="221"/>
      <c r="C44" s="2" t="s">
        <v>11</v>
      </c>
      <c r="D44" s="141">
        <v>1</v>
      </c>
      <c r="E44" s="141">
        <v>1</v>
      </c>
      <c r="F44" s="182">
        <v>1</v>
      </c>
      <c r="G44" s="182">
        <v>1</v>
      </c>
      <c r="H44" s="178">
        <v>1</v>
      </c>
      <c r="I44" s="22">
        <f t="shared" si="0"/>
        <v>0</v>
      </c>
    </row>
    <row r="45" spans="2:9">
      <c r="B45" s="222"/>
      <c r="C45" s="2" t="s">
        <v>12</v>
      </c>
      <c r="D45" s="141">
        <v>33</v>
      </c>
      <c r="E45" s="141">
        <v>31</v>
      </c>
      <c r="F45" s="182">
        <v>31</v>
      </c>
      <c r="G45" s="182">
        <v>29</v>
      </c>
      <c r="H45" s="178">
        <v>25</v>
      </c>
      <c r="I45" s="22">
        <f t="shared" si="0"/>
        <v>-4</v>
      </c>
    </row>
    <row r="46" spans="2:9">
      <c r="B46" s="222"/>
      <c r="C46" s="2" t="s">
        <v>13</v>
      </c>
      <c r="D46" s="141">
        <v>1</v>
      </c>
      <c r="E46" s="141">
        <v>1</v>
      </c>
      <c r="F46" s="182">
        <v>1</v>
      </c>
      <c r="G46" s="182">
        <v>1</v>
      </c>
      <c r="H46" s="178">
        <v>1</v>
      </c>
      <c r="I46" s="22">
        <f t="shared" si="0"/>
        <v>0</v>
      </c>
    </row>
    <row r="47" spans="2:9">
      <c r="B47" s="222"/>
      <c r="C47" s="2" t="s">
        <v>8</v>
      </c>
      <c r="D47" s="141">
        <v>4</v>
      </c>
      <c r="E47" s="141">
        <v>4</v>
      </c>
      <c r="F47" s="182">
        <v>4</v>
      </c>
      <c r="G47" s="182">
        <v>4</v>
      </c>
      <c r="H47" s="178">
        <v>4</v>
      </c>
      <c r="I47" s="22">
        <f t="shared" si="0"/>
        <v>0</v>
      </c>
    </row>
    <row r="48" spans="2:9">
      <c r="B48" s="222"/>
      <c r="C48" s="2" t="s">
        <v>14</v>
      </c>
      <c r="D48" s="141">
        <v>9</v>
      </c>
      <c r="E48" s="141">
        <v>9</v>
      </c>
      <c r="F48" s="182">
        <v>9</v>
      </c>
      <c r="G48" s="182">
        <v>8</v>
      </c>
      <c r="H48" s="178">
        <v>8</v>
      </c>
      <c r="I48" s="22">
        <f t="shared" si="0"/>
        <v>0</v>
      </c>
    </row>
    <row r="49" spans="2:9">
      <c r="B49" s="222"/>
      <c r="C49" s="2" t="s">
        <v>15</v>
      </c>
      <c r="D49" s="141">
        <v>2</v>
      </c>
      <c r="E49" s="141">
        <v>2</v>
      </c>
      <c r="F49" s="182">
        <v>2</v>
      </c>
      <c r="G49" s="182">
        <v>2</v>
      </c>
      <c r="H49" s="178">
        <v>2</v>
      </c>
      <c r="I49" s="22">
        <f t="shared" si="0"/>
        <v>0</v>
      </c>
    </row>
    <row r="50" spans="2:9">
      <c r="B50" s="222"/>
      <c r="C50" s="5" t="s">
        <v>16</v>
      </c>
      <c r="D50" s="141">
        <v>10</v>
      </c>
      <c r="E50" s="141">
        <v>10</v>
      </c>
      <c r="F50" s="182">
        <v>6</v>
      </c>
      <c r="G50" s="182">
        <v>6</v>
      </c>
      <c r="H50" s="178">
        <v>5</v>
      </c>
      <c r="I50" s="22">
        <f t="shared" si="0"/>
        <v>-1</v>
      </c>
    </row>
    <row r="51" spans="2:9" s="94" customFormat="1">
      <c r="B51" s="222"/>
      <c r="C51" s="166" t="s">
        <v>9</v>
      </c>
      <c r="D51" s="136">
        <f>SUM(D43:D50)</f>
        <v>66</v>
      </c>
      <c r="E51" s="136">
        <f>SUM(E43:E50)</f>
        <v>64</v>
      </c>
      <c r="F51" s="136">
        <f>SUM(F43:F50)</f>
        <v>59</v>
      </c>
      <c r="G51" s="136">
        <f>SUM(G43:G50)</f>
        <v>56</v>
      </c>
      <c r="H51" s="137">
        <f>SUM(H43:H50)</f>
        <v>50</v>
      </c>
      <c r="I51" s="165">
        <f t="shared" si="0"/>
        <v>-6</v>
      </c>
    </row>
    <row r="52" spans="2:9" s="94" customFormat="1" ht="14.25" thickBot="1">
      <c r="B52" s="223" t="s">
        <v>88</v>
      </c>
      <c r="C52" s="224"/>
      <c r="D52" s="139">
        <f>D42+D51</f>
        <v>109</v>
      </c>
      <c r="E52" s="139">
        <f>E42+E51</f>
        <v>109</v>
      </c>
      <c r="F52" s="139">
        <f>F42+F51</f>
        <v>103</v>
      </c>
      <c r="G52" s="139">
        <f>G42+G51</f>
        <v>103</v>
      </c>
      <c r="H52" s="140">
        <f>H42+H51</f>
        <v>101</v>
      </c>
      <c r="I52" s="167">
        <f t="shared" si="0"/>
        <v>-2</v>
      </c>
    </row>
    <row r="53" spans="2:9" s="94" customFormat="1">
      <c r="B53" s="186" t="s">
        <v>142</v>
      </c>
      <c r="C53" s="183"/>
      <c r="D53" s="184"/>
      <c r="E53" s="184"/>
      <c r="F53" s="184"/>
      <c r="G53" s="184"/>
      <c r="H53" s="184"/>
      <c r="I53" s="185"/>
    </row>
    <row r="54" spans="2:9" s="94" customFormat="1">
      <c r="B54" s="186" t="s">
        <v>119</v>
      </c>
      <c r="C54" s="183"/>
      <c r="D54" s="184"/>
      <c r="E54" s="184"/>
      <c r="F54" s="184"/>
      <c r="G54" s="184"/>
      <c r="H54" s="184"/>
      <c r="I54" s="185"/>
    </row>
    <row r="55" spans="2:9" s="94" customFormat="1">
      <c r="B55" s="186" t="s">
        <v>143</v>
      </c>
      <c r="C55" s="183"/>
      <c r="D55" s="184"/>
      <c r="E55" s="184"/>
      <c r="F55" s="184"/>
      <c r="G55" s="184"/>
      <c r="H55" s="184"/>
      <c r="I55" s="185"/>
    </row>
    <row r="56" spans="2:9">
      <c r="D56" t="s">
        <v>90</v>
      </c>
      <c r="E56" t="s">
        <v>93</v>
      </c>
      <c r="F56" t="s">
        <v>96</v>
      </c>
      <c r="G56" t="s">
        <v>121</v>
      </c>
      <c r="H56" t="s">
        <v>122</v>
      </c>
    </row>
    <row r="57" spans="2:9">
      <c r="C57" t="s">
        <v>47</v>
      </c>
      <c r="D57" s="77">
        <f>D41+D45</f>
        <v>50</v>
      </c>
      <c r="E57" s="77">
        <f>E41+E45</f>
        <v>50</v>
      </c>
      <c r="F57" s="77">
        <f>F41+F45</f>
        <v>50</v>
      </c>
      <c r="G57" s="77">
        <f>G41+G45</f>
        <v>51</v>
      </c>
      <c r="H57" s="77">
        <f>H41+H45</f>
        <v>51</v>
      </c>
      <c r="I57" s="204">
        <f>(H57/$H$62)*100</f>
        <v>50.495049504950494</v>
      </c>
    </row>
    <row r="58" spans="2:9">
      <c r="C58" t="s">
        <v>113</v>
      </c>
      <c r="D58" s="77">
        <f>D37</f>
        <v>13</v>
      </c>
      <c r="E58" s="77">
        <f>E37</f>
        <v>13</v>
      </c>
      <c r="F58" s="77">
        <f>F37</f>
        <v>13</v>
      </c>
      <c r="G58" s="77">
        <f>G37</f>
        <v>13</v>
      </c>
      <c r="H58" s="77">
        <f>H37</f>
        <v>13</v>
      </c>
      <c r="I58" s="204">
        <f t="shared" ref="I58:I61" si="1">(H58/$H$62)*100</f>
        <v>12.871287128712872</v>
      </c>
    </row>
    <row r="59" spans="2:9">
      <c r="C59" t="s">
        <v>99</v>
      </c>
      <c r="D59" s="77">
        <f>D40</f>
        <v>9</v>
      </c>
      <c r="E59" s="77">
        <f>E40</f>
        <v>9</v>
      </c>
      <c r="F59" s="77">
        <f>F40</f>
        <v>9</v>
      </c>
      <c r="G59" s="77">
        <f>G40</f>
        <v>9</v>
      </c>
      <c r="H59" s="77">
        <f>H40</f>
        <v>9</v>
      </c>
      <c r="I59" s="204">
        <f t="shared" si="1"/>
        <v>8.9108910891089099</v>
      </c>
    </row>
    <row r="60" spans="2:9">
      <c r="C60" t="s">
        <v>100</v>
      </c>
      <c r="D60" s="77">
        <f>D48</f>
        <v>9</v>
      </c>
      <c r="E60" s="77">
        <f>E48</f>
        <v>9</v>
      </c>
      <c r="F60" s="77">
        <f>F48</f>
        <v>9</v>
      </c>
      <c r="G60" s="77">
        <f>G48</f>
        <v>8</v>
      </c>
      <c r="H60" s="77">
        <f>H48</f>
        <v>8</v>
      </c>
      <c r="I60" s="204">
        <f t="shared" si="1"/>
        <v>7.9207920792079207</v>
      </c>
    </row>
    <row r="61" spans="2:9">
      <c r="C61" t="s">
        <v>101</v>
      </c>
      <c r="D61" s="77">
        <f>D52-D57-D58-D59-D60</f>
        <v>28</v>
      </c>
      <c r="E61" s="77">
        <f>E52-E57-E58-E59-E60</f>
        <v>28</v>
      </c>
      <c r="F61" s="77">
        <f>F52-F57-F58-F59-F60</f>
        <v>22</v>
      </c>
      <c r="G61" s="77">
        <f>G52-G57-G58-G59-G60</f>
        <v>22</v>
      </c>
      <c r="H61" s="77">
        <f>H52-H57-H58-H59-H60</f>
        <v>20</v>
      </c>
      <c r="I61" s="204">
        <f t="shared" si="1"/>
        <v>19.801980198019802</v>
      </c>
    </row>
    <row r="62" spans="2:9">
      <c r="C62" t="s">
        <v>102</v>
      </c>
      <c r="D62" s="77">
        <f t="shared" ref="D62:G62" si="2">SUM(D57:D61)</f>
        <v>109</v>
      </c>
      <c r="E62" s="77">
        <f t="shared" si="2"/>
        <v>109</v>
      </c>
      <c r="F62" s="77">
        <f t="shared" si="2"/>
        <v>103</v>
      </c>
      <c r="G62" s="77">
        <f t="shared" si="2"/>
        <v>103</v>
      </c>
      <c r="H62" s="77">
        <f t="shared" ref="H62:I62" si="3">SUM(H57:H61)</f>
        <v>101</v>
      </c>
      <c r="I62" s="202">
        <f t="shared" si="3"/>
        <v>100</v>
      </c>
    </row>
  </sheetData>
  <mergeCells count="6">
    <mergeCell ref="A5:I5"/>
    <mergeCell ref="B37:B42"/>
    <mergeCell ref="B52:C52"/>
    <mergeCell ref="B43:B51"/>
    <mergeCell ref="B12:I14"/>
    <mergeCell ref="A32:I32"/>
  </mergeCells>
  <phoneticPr fontId="4"/>
  <pageMargins left="0.78740157480314965" right="0.78740157480314965" top="0.78740157480314965" bottom="0.78740157480314965" header="0.51181102362204722" footer="0.31496062992125984"/>
  <pageSetup paperSize="9" fitToHeight="0" orientation="portrait" r:id="rId1"/>
  <headerFooter alignWithMargins="0">
    <oddFooter>&amp;C１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3"/>
  <sheetViews>
    <sheetView showZeros="0" view="pageBreakPreview" zoomScaleNormal="100" zoomScaleSheetLayoutView="100" workbookViewId="0"/>
  </sheetViews>
  <sheetFormatPr defaultColWidth="8" defaultRowHeight="12"/>
  <cols>
    <col min="1" max="1" width="3.25" style="27" customWidth="1"/>
    <col min="2" max="2" width="0.75" style="27" customWidth="1"/>
    <col min="3" max="3" width="13.5" style="27" customWidth="1"/>
    <col min="4" max="4" width="0.75" style="27" customWidth="1"/>
    <col min="5" max="9" width="9.375" style="27" customWidth="1"/>
    <col min="10" max="13" width="8.125" style="27" customWidth="1"/>
    <col min="14" max="14" width="8.5" style="27" customWidth="1"/>
    <col min="15" max="16384" width="8" style="27"/>
  </cols>
  <sheetData>
    <row r="1" spans="1:18" s="33" customFormat="1" ht="13.5">
      <c r="A1" s="33" t="s">
        <v>76</v>
      </c>
    </row>
    <row r="2" spans="1:18" ht="6" customHeight="1" thickBot="1"/>
    <row r="3" spans="1:18" ht="14.25" customHeight="1">
      <c r="A3" s="243" t="s">
        <v>136</v>
      </c>
      <c r="B3" s="244"/>
      <c r="C3" s="244"/>
      <c r="D3" s="244"/>
      <c r="E3" s="244"/>
      <c r="F3" s="244"/>
      <c r="G3" s="244"/>
      <c r="H3" s="244"/>
      <c r="I3" s="244"/>
      <c r="J3" s="244"/>
      <c r="K3" s="244"/>
      <c r="L3" s="244"/>
      <c r="M3" s="245"/>
    </row>
    <row r="4" spans="1:18" ht="14.25" customHeight="1">
      <c r="A4" s="246"/>
      <c r="B4" s="247"/>
      <c r="C4" s="247"/>
      <c r="D4" s="247"/>
      <c r="E4" s="247"/>
      <c r="F4" s="247"/>
      <c r="G4" s="247"/>
      <c r="H4" s="247"/>
      <c r="I4" s="247"/>
      <c r="J4" s="247"/>
      <c r="K4" s="247"/>
      <c r="L4" s="247"/>
      <c r="M4" s="248"/>
    </row>
    <row r="5" spans="1:18" ht="14.25" customHeight="1">
      <c r="A5" s="246"/>
      <c r="B5" s="247"/>
      <c r="C5" s="247"/>
      <c r="D5" s="247"/>
      <c r="E5" s="247"/>
      <c r="F5" s="247"/>
      <c r="G5" s="247"/>
      <c r="H5" s="247"/>
      <c r="I5" s="247"/>
      <c r="J5" s="247"/>
      <c r="K5" s="247"/>
      <c r="L5" s="247"/>
      <c r="M5" s="248"/>
    </row>
    <row r="6" spans="1:18" ht="14.25" customHeight="1" thickBot="1">
      <c r="A6" s="249"/>
      <c r="B6" s="250"/>
      <c r="C6" s="250"/>
      <c r="D6" s="250"/>
      <c r="E6" s="250"/>
      <c r="F6" s="250"/>
      <c r="G6" s="250"/>
      <c r="H6" s="250"/>
      <c r="I6" s="250"/>
      <c r="J6" s="250"/>
      <c r="K6" s="250"/>
      <c r="L6" s="250"/>
      <c r="M6" s="251"/>
    </row>
    <row r="9" spans="1:18">
      <c r="P9" s="361"/>
      <c r="Q9" s="361"/>
      <c r="R9" s="361"/>
    </row>
    <row r="10" spans="1:18">
      <c r="P10" s="361"/>
      <c r="Q10" s="361"/>
      <c r="R10" s="361"/>
    </row>
    <row r="11" spans="1:18">
      <c r="P11" s="361"/>
      <c r="Q11" s="361"/>
      <c r="R11" s="361"/>
    </row>
    <row r="12" spans="1:18">
      <c r="P12" s="361"/>
      <c r="Q12" s="361"/>
      <c r="R12" s="361"/>
    </row>
    <row r="13" spans="1:18">
      <c r="P13" s="361"/>
      <c r="Q13" s="361"/>
      <c r="R13" s="361"/>
    </row>
    <row r="14" spans="1:18">
      <c r="P14" s="361"/>
      <c r="Q14" s="361"/>
      <c r="R14" s="361"/>
    </row>
    <row r="15" spans="1:18">
      <c r="P15" s="361"/>
      <c r="Q15" s="361"/>
      <c r="R15" s="361"/>
    </row>
    <row r="16" spans="1:18">
      <c r="P16" s="361"/>
      <c r="Q16" s="361"/>
      <c r="R16" s="361"/>
    </row>
    <row r="17" spans="16:18">
      <c r="P17" s="361"/>
      <c r="Q17" s="361"/>
      <c r="R17" s="361"/>
    </row>
    <row r="26" spans="16:18" ht="13.5" customHeight="1"/>
    <row r="27" spans="16:18" ht="13.5" customHeight="1"/>
    <row r="28" spans="16:18" ht="13.5" customHeight="1"/>
    <row r="29" spans="16:18" ht="13.5" customHeight="1"/>
    <row r="30" spans="16:18" ht="13.5" customHeight="1"/>
    <row r="31" spans="16:18" ht="13.5" customHeight="1"/>
    <row r="32" spans="16:18" ht="13.5" customHeight="1"/>
    <row r="33" spans="1:14" ht="13.5" customHeight="1"/>
    <row r="34" spans="1:14" ht="13.5" customHeight="1"/>
    <row r="35" spans="1:14" ht="13.5" customHeight="1"/>
    <row r="36" spans="1:14" ht="13.5" customHeight="1"/>
    <row r="37" spans="1:14" ht="13.5" customHeight="1"/>
    <row r="38" spans="1:14" ht="13.5" customHeight="1"/>
    <row r="39" spans="1:14" ht="13.5" customHeight="1"/>
    <row r="40" spans="1:14" ht="13.5" customHeight="1"/>
    <row r="41" spans="1:14" ht="13.5" customHeight="1"/>
    <row r="42" spans="1:14" ht="13.5" customHeight="1">
      <c r="A42" s="348"/>
      <c r="B42" s="349"/>
      <c r="C42" s="349"/>
      <c r="D42" s="349"/>
      <c r="E42" s="349"/>
      <c r="F42" s="349"/>
      <c r="G42" s="349"/>
      <c r="H42" s="349"/>
      <c r="I42" s="349"/>
      <c r="J42" s="349"/>
      <c r="K42" s="349"/>
      <c r="L42" s="349"/>
      <c r="M42" s="349"/>
    </row>
    <row r="43" spans="1:14" ht="13.5" customHeight="1" thickBot="1">
      <c r="A43" s="27">
        <v>0</v>
      </c>
      <c r="L43" s="269" t="s">
        <v>72</v>
      </c>
      <c r="M43" s="269"/>
    </row>
    <row r="44" spans="1:14" s="33" customFormat="1" ht="17.25" customHeight="1">
      <c r="A44" s="261" t="s">
        <v>24</v>
      </c>
      <c r="B44" s="262"/>
      <c r="C44" s="262"/>
      <c r="D44" s="263"/>
      <c r="E44" s="257" t="s">
        <v>62</v>
      </c>
      <c r="F44" s="257"/>
      <c r="G44" s="257"/>
      <c r="H44" s="257"/>
      <c r="I44" s="257"/>
      <c r="J44" s="258" t="s">
        <v>71</v>
      </c>
      <c r="K44" s="259"/>
      <c r="L44" s="259"/>
      <c r="M44" s="260"/>
      <c r="N44" s="70"/>
    </row>
    <row r="45" spans="1:14" s="33" customFormat="1" ht="32.25" customHeight="1">
      <c r="A45" s="264" t="s">
        <v>27</v>
      </c>
      <c r="B45" s="265"/>
      <c r="C45" s="265"/>
      <c r="D45" s="266"/>
      <c r="E45" s="34" t="s">
        <v>90</v>
      </c>
      <c r="F45" s="88" t="s">
        <v>93</v>
      </c>
      <c r="G45" s="34" t="s">
        <v>96</v>
      </c>
      <c r="H45" s="34" t="s">
        <v>121</v>
      </c>
      <c r="I45" s="34" t="s">
        <v>122</v>
      </c>
      <c r="J45" s="35" t="s">
        <v>97</v>
      </c>
      <c r="K45" s="35" t="s">
        <v>127</v>
      </c>
      <c r="L45" s="216" t="s">
        <v>128</v>
      </c>
      <c r="M45" s="215" t="s">
        <v>129</v>
      </c>
      <c r="N45" s="159"/>
    </row>
    <row r="46" spans="1:14" s="33" customFormat="1" ht="17.25" customHeight="1">
      <c r="A46" s="267" t="s">
        <v>21</v>
      </c>
      <c r="B46" s="37"/>
      <c r="C46" s="38" t="s">
        <v>3</v>
      </c>
      <c r="D46" s="39"/>
      <c r="E46" s="106">
        <v>3540</v>
      </c>
      <c r="F46" s="106">
        <v>551</v>
      </c>
      <c r="G46" s="108">
        <v>752</v>
      </c>
      <c r="H46" s="106">
        <v>808.68700000000001</v>
      </c>
      <c r="I46" s="106">
        <v>826.98400000000004</v>
      </c>
      <c r="J46" s="107">
        <f t="shared" ref="J46:L48" si="0">IF(AND(E46=0,F46=0),"－ ",IF(AND(E46&gt;0,F46=0),"皆減 ",IF(AND(E46=0,F46&gt;0),"皆増 ",ROUND((F46-E46)/E46*100,1))))</f>
        <v>-84.4</v>
      </c>
      <c r="K46" s="107">
        <f t="shared" si="0"/>
        <v>36.5</v>
      </c>
      <c r="L46" s="107">
        <f t="shared" si="0"/>
        <v>7.5</v>
      </c>
      <c r="M46" s="113">
        <f t="shared" ref="M46:M51" si="1">IF(AND(H46=0,I46=0),"－ ",IF(AND(H46&gt;0,I46=0),"皆減 ",IF(AND(H46=0,I46&gt;0),"皆増 ",ROUND((I46-H46)/H46*100,1))))</f>
        <v>2.2999999999999998</v>
      </c>
      <c r="N46" s="44"/>
    </row>
    <row r="47" spans="1:14" s="33" customFormat="1" ht="17.25" customHeight="1">
      <c r="A47" s="268"/>
      <c r="B47" s="43"/>
      <c r="C47" s="38" t="s">
        <v>4</v>
      </c>
      <c r="D47" s="39"/>
      <c r="E47" s="106">
        <v>15</v>
      </c>
      <c r="F47" s="106">
        <v>13</v>
      </c>
      <c r="G47" s="108">
        <v>14</v>
      </c>
      <c r="H47" s="106">
        <v>13.73</v>
      </c>
      <c r="I47" s="106">
        <v>12.741</v>
      </c>
      <c r="J47" s="107">
        <f t="shared" si="0"/>
        <v>-13.3</v>
      </c>
      <c r="K47" s="107">
        <f t="shared" si="0"/>
        <v>7.7</v>
      </c>
      <c r="L47" s="107">
        <f t="shared" si="0"/>
        <v>-1.9</v>
      </c>
      <c r="M47" s="113">
        <f>IF(AND(H47=0,I47=0),"－ ",IF(AND(H47&gt;0,I47=0),"皆減 ",IF(AND(H47=0,I47&gt;0),"皆増 ",ROUND((I47-H47)/H47*100,1))))</f>
        <v>-7.2</v>
      </c>
      <c r="N47" s="44"/>
    </row>
    <row r="48" spans="1:14" s="33" customFormat="1" ht="17.25" customHeight="1">
      <c r="A48" s="268"/>
      <c r="B48" s="43"/>
      <c r="C48" s="38" t="s">
        <v>5</v>
      </c>
      <c r="D48" s="39"/>
      <c r="E48" s="106">
        <v>19</v>
      </c>
      <c r="F48" s="106">
        <v>28</v>
      </c>
      <c r="G48" s="106">
        <v>0</v>
      </c>
      <c r="H48" s="108">
        <v>0</v>
      </c>
      <c r="I48" s="108"/>
      <c r="J48" s="107">
        <f t="shared" si="0"/>
        <v>47.4</v>
      </c>
      <c r="K48" s="107" t="str">
        <f t="shared" si="0"/>
        <v xml:space="preserve">皆減 </v>
      </c>
      <c r="L48" s="107" t="str">
        <f t="shared" si="0"/>
        <v xml:space="preserve">－ </v>
      </c>
      <c r="M48" s="179" t="str">
        <f>IF(AND(H48=0,I48=0),"－ ",IF(AND(H48&gt;0,I48=0),"皆減 ",IF(AND(H48=0,I48&gt;0),"皆増 ",ROUND((I48-H48)/H48*100,1))))</f>
        <v xml:space="preserve">－ </v>
      </c>
      <c r="N48" s="44" t="s">
        <v>94</v>
      </c>
    </row>
    <row r="49" spans="1:15" s="33" customFormat="1" ht="17.25" customHeight="1">
      <c r="A49" s="268"/>
      <c r="B49" s="43"/>
      <c r="C49" s="38" t="s">
        <v>6</v>
      </c>
      <c r="D49" s="39"/>
      <c r="E49" s="106">
        <v>39057</v>
      </c>
      <c r="F49" s="106">
        <v>42280</v>
      </c>
      <c r="G49" s="108">
        <v>43546</v>
      </c>
      <c r="H49" s="106">
        <v>44758.694000000003</v>
      </c>
      <c r="I49" s="106">
        <v>46849.754999999997</v>
      </c>
      <c r="J49" s="107">
        <f>IF(AND(E49=0,F49=0),"－ ",IF(AND(E49&gt;0,F49=0),"皆減 ",IF(AND(E49=0,F49&gt;0),"皆増 ",ROUND((F49-E49)/E49*100,1))))</f>
        <v>8.3000000000000007</v>
      </c>
      <c r="K49" s="107">
        <f>IF(AND(F49=0,G49=0),"－ ",IF(AND(F49&gt;0,G49=0),"皆減 ",IF(AND(F49=0,G49&gt;0),"皆増 ",ROUND((G49-F49)/F49*100,1))))</f>
        <v>3</v>
      </c>
      <c r="L49" s="107">
        <f>IF(AND(G49=0,H49=0),"－ ",IF(AND(G49&gt;0,H49=0),"皆減 ",IF(AND(G49=0,H49&gt;0),"皆増 ",ROUND((H49-G49)/G49*100,1))))</f>
        <v>2.8</v>
      </c>
      <c r="M49" s="113">
        <f>IF(AND(H49=0,I49=0),"－ ",IF(AND(H49&gt;0,I49=0),"皆減 ",IF(AND(H49=0,I49&gt;0),"皆増 ",ROUND((I49-H49)/H49*100,1))))</f>
        <v>4.7</v>
      </c>
      <c r="N49" s="161">
        <f>I49/I51</f>
        <v>0.96185216864614886</v>
      </c>
    </row>
    <row r="50" spans="1:15" s="33" customFormat="1" ht="17.25" customHeight="1">
      <c r="A50" s="268"/>
      <c r="B50" s="43"/>
      <c r="C50" s="38" t="s">
        <v>7</v>
      </c>
      <c r="D50" s="39"/>
      <c r="E50" s="106">
        <v>902</v>
      </c>
      <c r="F50" s="106">
        <v>913</v>
      </c>
      <c r="G50" s="108">
        <v>929</v>
      </c>
      <c r="H50" s="106">
        <v>1003.208</v>
      </c>
      <c r="I50" s="106">
        <v>1018.374</v>
      </c>
      <c r="J50" s="107">
        <f t="shared" ref="J50:L51" si="2">IF(AND(E50=0,F50=0),"－ ",IF(AND(E50&gt;0,F50=0),"皆減 ",IF(AND(E50=0,F50&gt;0),"皆増 ",ROUND((F50-E50)/E50*100,1))))</f>
        <v>1.2</v>
      </c>
      <c r="K50" s="107">
        <f t="shared" si="2"/>
        <v>1.8</v>
      </c>
      <c r="L50" s="107">
        <f t="shared" si="2"/>
        <v>8</v>
      </c>
      <c r="M50" s="113">
        <f t="shared" si="1"/>
        <v>1.5</v>
      </c>
      <c r="N50" s="44"/>
    </row>
    <row r="51" spans="1:15" s="33" customFormat="1" ht="17.25" customHeight="1" thickBot="1">
      <c r="A51" s="362"/>
      <c r="B51" s="83"/>
      <c r="C51" s="52" t="s">
        <v>9</v>
      </c>
      <c r="D51" s="53"/>
      <c r="E51" s="110">
        <f t="shared" ref="E51:H51" si="3">SUM(E46:E50)</f>
        <v>43533</v>
      </c>
      <c r="F51" s="110">
        <f t="shared" si="3"/>
        <v>43785</v>
      </c>
      <c r="G51" s="110">
        <f t="shared" si="3"/>
        <v>45241</v>
      </c>
      <c r="H51" s="110">
        <f t="shared" si="3"/>
        <v>46584.319000000003</v>
      </c>
      <c r="I51" s="110">
        <f>SUM(I46:I50)</f>
        <v>48707.853999999999</v>
      </c>
      <c r="J51" s="111">
        <f t="shared" si="2"/>
        <v>0.6</v>
      </c>
      <c r="K51" s="111">
        <f t="shared" si="2"/>
        <v>3.3</v>
      </c>
      <c r="L51" s="111">
        <f t="shared" si="2"/>
        <v>3</v>
      </c>
      <c r="M51" s="119">
        <f t="shared" si="1"/>
        <v>4.5999999999999996</v>
      </c>
      <c r="N51" s="44"/>
    </row>
    <row r="52" spans="1:15" s="33" customFormat="1" ht="17.25" customHeight="1">
      <c r="A52" s="74"/>
      <c r="B52" s="70"/>
      <c r="C52" s="70"/>
      <c r="D52" s="70"/>
      <c r="E52" s="72"/>
      <c r="F52" s="72"/>
      <c r="G52" s="72"/>
      <c r="H52" s="72"/>
      <c r="I52" s="73"/>
      <c r="J52" s="44"/>
      <c r="K52" s="44"/>
      <c r="L52" s="44"/>
      <c r="M52" s="44"/>
      <c r="N52" s="44"/>
    </row>
    <row r="53" spans="1:15">
      <c r="O53" s="160">
        <f>I51-H51</f>
        <v>2123.5349999999962</v>
      </c>
    </row>
    <row r="54" spans="1:15">
      <c r="A54" s="29" t="s">
        <v>28</v>
      </c>
    </row>
    <row r="55" spans="1:15">
      <c r="A55" s="29"/>
      <c r="C55" s="240"/>
      <c r="D55" s="240"/>
      <c r="E55" s="31" t="s">
        <v>90</v>
      </c>
      <c r="F55" s="31" t="s">
        <v>93</v>
      </c>
      <c r="G55" s="31" t="s">
        <v>96</v>
      </c>
      <c r="H55" s="31" t="s">
        <v>121</v>
      </c>
      <c r="I55" s="31" t="s">
        <v>122</v>
      </c>
    </row>
    <row r="56" spans="1:15">
      <c r="C56" s="241" t="s">
        <v>3</v>
      </c>
      <c r="D56" s="241"/>
      <c r="E56" s="30">
        <f t="shared" ref="E56:H56" si="4">ROUND(E46/100,0)</f>
        <v>35</v>
      </c>
      <c r="F56" s="30">
        <f t="shared" si="4"/>
        <v>6</v>
      </c>
      <c r="G56" s="30">
        <f t="shared" si="4"/>
        <v>8</v>
      </c>
      <c r="H56" s="30">
        <f t="shared" si="4"/>
        <v>8</v>
      </c>
      <c r="I56" s="30">
        <f>ROUND(I46/100,0)</f>
        <v>8</v>
      </c>
      <c r="J56" s="29"/>
      <c r="K56" s="29"/>
      <c r="L56" s="29"/>
      <c r="M56" s="29"/>
      <c r="N56" s="29"/>
    </row>
    <row r="57" spans="1:15">
      <c r="C57" s="242" t="s">
        <v>29</v>
      </c>
      <c r="D57" s="242"/>
      <c r="E57" s="30">
        <f t="shared" ref="E57:H57" si="5">ROUND(E49/100,0)</f>
        <v>391</v>
      </c>
      <c r="F57" s="30">
        <f t="shared" si="5"/>
        <v>423</v>
      </c>
      <c r="G57" s="30">
        <f t="shared" si="5"/>
        <v>435</v>
      </c>
      <c r="H57" s="30">
        <f t="shared" si="5"/>
        <v>448</v>
      </c>
      <c r="I57" s="30">
        <f>ROUND(I49/100,0)</f>
        <v>468</v>
      </c>
      <c r="J57" s="29"/>
      <c r="K57" s="29"/>
      <c r="L57" s="29"/>
      <c r="M57" s="29"/>
      <c r="N57" s="29"/>
    </row>
    <row r="58" spans="1:15">
      <c r="C58" s="241" t="s">
        <v>12</v>
      </c>
      <c r="D58" s="241"/>
      <c r="E58" s="30">
        <f t="shared" ref="E58:H58" si="6">ROUND((E50)/100,0)</f>
        <v>9</v>
      </c>
      <c r="F58" s="30">
        <f t="shared" si="6"/>
        <v>9</v>
      </c>
      <c r="G58" s="30">
        <f t="shared" si="6"/>
        <v>9</v>
      </c>
      <c r="H58" s="30">
        <f t="shared" si="6"/>
        <v>10</v>
      </c>
      <c r="I58" s="30">
        <f>ROUND((I50)/100,0)</f>
        <v>10</v>
      </c>
      <c r="J58" s="29"/>
      <c r="K58" s="29"/>
      <c r="L58" s="29"/>
      <c r="M58" s="29"/>
      <c r="N58" s="29"/>
    </row>
    <row r="59" spans="1:15">
      <c r="C59" s="240" t="s">
        <v>31</v>
      </c>
      <c r="D59" s="240"/>
      <c r="E59" s="28">
        <f t="shared" ref="E59:H59" si="7">SUM(E56:E58)</f>
        <v>435</v>
      </c>
      <c r="F59" s="28">
        <f t="shared" si="7"/>
        <v>438</v>
      </c>
      <c r="G59" s="28">
        <f t="shared" si="7"/>
        <v>452</v>
      </c>
      <c r="H59" s="28">
        <f t="shared" si="7"/>
        <v>466</v>
      </c>
      <c r="I59" s="28">
        <f>SUM(I56:I58)</f>
        <v>486</v>
      </c>
    </row>
    <row r="61" spans="1:15">
      <c r="C61" s="239" t="s">
        <v>30</v>
      </c>
      <c r="D61" s="239"/>
      <c r="E61" s="28">
        <f>ROUND(E51/100,0)-SUM(E57:E58)</f>
        <v>35</v>
      </c>
      <c r="F61" s="28">
        <f>ROUND(F51/100,0)-SUM(F57:F58)</f>
        <v>6</v>
      </c>
      <c r="G61" s="28">
        <f>ROUND(G51/100,0)-SUM(G57:G58)</f>
        <v>8</v>
      </c>
      <c r="H61" s="28">
        <f>ROUND(H51/100,0)-SUM(H57:H58)</f>
        <v>8</v>
      </c>
      <c r="I61" s="28">
        <f>ROUND(I51/100,0)-SUM(I57:I58)</f>
        <v>9</v>
      </c>
    </row>
    <row r="63" spans="1:15">
      <c r="I63" s="160">
        <f>I51-H51</f>
        <v>2123.5349999999962</v>
      </c>
    </row>
  </sheetData>
  <mergeCells count="15">
    <mergeCell ref="C61:D61"/>
    <mergeCell ref="C59:D59"/>
    <mergeCell ref="C55:D55"/>
    <mergeCell ref="C56:D56"/>
    <mergeCell ref="C57:D57"/>
    <mergeCell ref="C58:D58"/>
    <mergeCell ref="P9:R17"/>
    <mergeCell ref="A46:A51"/>
    <mergeCell ref="A3:M6"/>
    <mergeCell ref="A42:M42"/>
    <mergeCell ref="E44:I44"/>
    <mergeCell ref="J44:M44"/>
    <mergeCell ref="A44:D44"/>
    <mergeCell ref="A45:D45"/>
    <mergeCell ref="L43:M43"/>
  </mergeCells>
  <phoneticPr fontId="5"/>
  <pageMargins left="0.43307086614173229" right="0.19685039370078741" top="0.70866141732283472" bottom="0.98425196850393704" header="0.51181102362204722" footer="0.51181102362204722"/>
  <pageSetup paperSize="9" orientation="portrait" r:id="rId1"/>
  <headerFooter alignWithMargins="0">
    <oddFooter>&amp;C１０</oddFooter>
  </headerFooter>
  <rowBreaks count="1" manualBreakCount="1">
    <brk id="53" max="12" man="1"/>
  </rowBreaks>
  <colBreaks count="1" manualBreakCount="1">
    <brk id="13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62"/>
  <sheetViews>
    <sheetView view="pageBreakPreview" zoomScaleNormal="75" zoomScaleSheetLayoutView="100" workbookViewId="0"/>
  </sheetViews>
  <sheetFormatPr defaultRowHeight="13.5"/>
  <cols>
    <col min="1" max="1" width="4.25" customWidth="1"/>
    <col min="2" max="2" width="3.125" customWidth="1"/>
    <col min="3" max="3" width="17.25" customWidth="1"/>
    <col min="4" max="8" width="9.5" customWidth="1"/>
    <col min="9" max="9" width="13.875" customWidth="1"/>
    <col min="10" max="13" width="0" hidden="1" customWidth="1"/>
  </cols>
  <sheetData>
    <row r="1" spans="2:9">
      <c r="B1" s="93" t="s">
        <v>19</v>
      </c>
      <c r="C1" s="93"/>
    </row>
    <row r="2" spans="2:9" ht="5.25" customHeight="1" thickBot="1"/>
    <row r="3" spans="2:9" ht="16.5" customHeight="1">
      <c r="B3" s="225" t="s">
        <v>144</v>
      </c>
      <c r="C3" s="226"/>
      <c r="D3" s="226"/>
      <c r="E3" s="226"/>
      <c r="F3" s="226"/>
      <c r="G3" s="226"/>
      <c r="H3" s="226"/>
      <c r="I3" s="227"/>
    </row>
    <row r="4" spans="2:9" ht="16.5" customHeight="1">
      <c r="B4" s="228"/>
      <c r="C4" s="229"/>
      <c r="D4" s="229"/>
      <c r="E4" s="229"/>
      <c r="F4" s="229"/>
      <c r="G4" s="229"/>
      <c r="H4" s="229"/>
      <c r="I4" s="230"/>
    </row>
    <row r="5" spans="2:9" ht="16.5" customHeight="1">
      <c r="B5" s="228"/>
      <c r="C5" s="229"/>
      <c r="D5" s="229"/>
      <c r="E5" s="229"/>
      <c r="F5" s="229"/>
      <c r="G5" s="229"/>
      <c r="H5" s="229"/>
      <c r="I5" s="230"/>
    </row>
    <row r="6" spans="2:9" ht="25.5" customHeight="1" thickBot="1">
      <c r="B6" s="231"/>
      <c r="C6" s="232"/>
      <c r="D6" s="232"/>
      <c r="E6" s="232"/>
      <c r="F6" s="232"/>
      <c r="G6" s="232"/>
      <c r="H6" s="232"/>
      <c r="I6" s="233"/>
    </row>
    <row r="7" spans="2:9" ht="25.5" customHeight="1">
      <c r="B7" s="200"/>
      <c r="C7" s="200"/>
      <c r="D7" s="200"/>
      <c r="E7" s="200"/>
      <c r="F7" s="200"/>
      <c r="G7" s="200"/>
      <c r="H7" s="200"/>
      <c r="I7" s="200"/>
    </row>
    <row r="8" spans="2:9" ht="16.5" customHeight="1">
      <c r="B8" s="23"/>
      <c r="C8" s="23"/>
      <c r="D8" s="23"/>
      <c r="E8" s="23"/>
      <c r="F8" s="23"/>
      <c r="G8" s="23"/>
      <c r="H8" s="23"/>
      <c r="I8" s="23"/>
    </row>
    <row r="34" spans="2:13" ht="24" customHeight="1">
      <c r="B34" s="234" t="s">
        <v>107</v>
      </c>
      <c r="C34" s="238"/>
      <c r="D34" s="238"/>
      <c r="E34" s="238"/>
      <c r="F34" s="238"/>
      <c r="G34" s="238"/>
      <c r="H34" s="238"/>
      <c r="I34" s="238"/>
    </row>
    <row r="35" spans="2:13" ht="13.5" customHeight="1" thickBot="1">
      <c r="I35" s="1" t="s">
        <v>20</v>
      </c>
    </row>
    <row r="36" spans="2:13">
      <c r="B36" s="6"/>
      <c r="C36" s="8" t="s">
        <v>1</v>
      </c>
      <c r="D36" s="10"/>
      <c r="E36" s="10"/>
      <c r="F36" s="10"/>
      <c r="G36" s="10"/>
      <c r="H36" s="16"/>
      <c r="I36" s="19"/>
    </row>
    <row r="37" spans="2:13">
      <c r="B37" s="12"/>
      <c r="C37" s="13"/>
      <c r="D37" s="14" t="s">
        <v>91</v>
      </c>
      <c r="E37" s="14" t="s">
        <v>92</v>
      </c>
      <c r="F37" s="96" t="s">
        <v>95</v>
      </c>
      <c r="G37" s="96" t="s">
        <v>120</v>
      </c>
      <c r="H37" s="17" t="s">
        <v>123</v>
      </c>
      <c r="I37" s="20" t="s">
        <v>18</v>
      </c>
    </row>
    <row r="38" spans="2:13">
      <c r="B38" s="9" t="s">
        <v>2</v>
      </c>
      <c r="C38" s="7"/>
      <c r="D38" s="11"/>
      <c r="F38" s="15"/>
      <c r="G38" s="15" t="s">
        <v>126</v>
      </c>
      <c r="H38" s="18" t="s">
        <v>89</v>
      </c>
      <c r="I38" s="21" t="s">
        <v>52</v>
      </c>
      <c r="K38" s="24" t="s">
        <v>58</v>
      </c>
    </row>
    <row r="39" spans="2:13">
      <c r="B39" s="221" t="s">
        <v>53</v>
      </c>
      <c r="C39" s="2" t="s">
        <v>3</v>
      </c>
      <c r="D39" s="3">
        <v>280</v>
      </c>
      <c r="E39" s="3">
        <v>272</v>
      </c>
      <c r="F39" s="190">
        <v>268</v>
      </c>
      <c r="G39" s="190">
        <v>267</v>
      </c>
      <c r="H39" s="187">
        <v>259</v>
      </c>
      <c r="I39" s="22">
        <f t="shared" ref="I39:I53" si="0">H39-G39</f>
        <v>-8</v>
      </c>
      <c r="J39" s="84">
        <f>ROUND(I39/G39,3)</f>
        <v>-0.03</v>
      </c>
      <c r="K39" t="s">
        <v>66</v>
      </c>
    </row>
    <row r="40" spans="2:13">
      <c r="B40" s="222"/>
      <c r="C40" s="2" t="s">
        <v>4</v>
      </c>
      <c r="D40" s="3">
        <v>5</v>
      </c>
      <c r="E40" s="3">
        <v>5</v>
      </c>
      <c r="F40" s="190">
        <v>6</v>
      </c>
      <c r="G40" s="190">
        <v>6</v>
      </c>
      <c r="H40" s="187">
        <v>6</v>
      </c>
      <c r="I40" s="22">
        <f t="shared" si="0"/>
        <v>0</v>
      </c>
      <c r="J40" s="84">
        <f t="shared" ref="J40:J54" si="1">ROUND(I40/G40,3)</f>
        <v>0</v>
      </c>
      <c r="K40" t="s">
        <v>67</v>
      </c>
    </row>
    <row r="41" spans="2:13">
      <c r="B41" s="222"/>
      <c r="C41" s="2" t="s">
        <v>5</v>
      </c>
      <c r="D41" s="3">
        <v>2</v>
      </c>
      <c r="E41" s="3">
        <v>2</v>
      </c>
      <c r="F41" s="190">
        <v>0</v>
      </c>
      <c r="G41" s="190">
        <v>0</v>
      </c>
      <c r="H41" s="187">
        <v>0</v>
      </c>
      <c r="I41" s="22">
        <f t="shared" si="0"/>
        <v>0</v>
      </c>
      <c r="J41" s="84" t="e">
        <f t="shared" si="1"/>
        <v>#DIV/0!</v>
      </c>
    </row>
    <row r="42" spans="2:13">
      <c r="B42" s="222"/>
      <c r="C42" s="2" t="s">
        <v>6</v>
      </c>
      <c r="D42" s="3">
        <v>4111</v>
      </c>
      <c r="E42" s="3">
        <v>4111</v>
      </c>
      <c r="F42" s="190">
        <v>4175</v>
      </c>
      <c r="G42" s="190">
        <v>4194</v>
      </c>
      <c r="H42" s="187">
        <v>4257</v>
      </c>
      <c r="I42" s="22">
        <f t="shared" si="0"/>
        <v>63</v>
      </c>
      <c r="J42" s="84">
        <f t="shared" si="1"/>
        <v>1.4999999999999999E-2</v>
      </c>
    </row>
    <row r="43" spans="2:13">
      <c r="B43" s="222"/>
      <c r="C43" s="2" t="s">
        <v>7</v>
      </c>
      <c r="D43" s="3">
        <v>136</v>
      </c>
      <c r="E43" s="3">
        <v>142</v>
      </c>
      <c r="F43" s="190">
        <v>142</v>
      </c>
      <c r="G43" s="190">
        <v>141</v>
      </c>
      <c r="H43" s="187">
        <v>147</v>
      </c>
      <c r="I43" s="22">
        <f t="shared" si="0"/>
        <v>6</v>
      </c>
      <c r="J43" s="84">
        <f t="shared" si="1"/>
        <v>4.2999999999999997E-2</v>
      </c>
      <c r="K43" s="77">
        <f>G43+G47</f>
        <v>192</v>
      </c>
      <c r="L43" s="77">
        <f>I43+I47</f>
        <v>-5</v>
      </c>
      <c r="M43" s="84">
        <f>ROUND(L43/K43,3)</f>
        <v>-2.5999999999999999E-2</v>
      </c>
    </row>
    <row r="44" spans="2:13" s="80" customFormat="1">
      <c r="B44" s="222"/>
      <c r="C44" s="78" t="s">
        <v>9</v>
      </c>
      <c r="D44" s="136">
        <f t="shared" ref="D44:E44" si="2">SUM(D39:D43)</f>
        <v>4534</v>
      </c>
      <c r="E44" s="136">
        <f t="shared" si="2"/>
        <v>4532</v>
      </c>
      <c r="F44" s="136">
        <f>SUM(F39:F43)</f>
        <v>4591</v>
      </c>
      <c r="G44" s="191">
        <f>SUM(G39:G43)</f>
        <v>4608</v>
      </c>
      <c r="H44" s="175">
        <f>SUM(H39:H43)</f>
        <v>4669</v>
      </c>
      <c r="I44" s="79">
        <f t="shared" si="0"/>
        <v>61</v>
      </c>
      <c r="J44" s="84">
        <f t="shared" si="1"/>
        <v>1.2999999999999999E-2</v>
      </c>
    </row>
    <row r="45" spans="2:13">
      <c r="B45" s="221" t="s">
        <v>10</v>
      </c>
      <c r="C45" s="2" t="s">
        <v>5</v>
      </c>
      <c r="D45" s="138">
        <v>6</v>
      </c>
      <c r="E45" s="138">
        <v>6</v>
      </c>
      <c r="F45" s="192">
        <v>4</v>
      </c>
      <c r="G45" s="192">
        <v>4</v>
      </c>
      <c r="H45" s="188">
        <v>4</v>
      </c>
      <c r="I45" s="22">
        <f t="shared" si="0"/>
        <v>0</v>
      </c>
      <c r="J45" s="84">
        <f t="shared" si="1"/>
        <v>0</v>
      </c>
    </row>
    <row r="46" spans="2:13">
      <c r="B46" s="221"/>
      <c r="C46" s="2" t="s">
        <v>11</v>
      </c>
      <c r="D46" s="138">
        <v>0</v>
      </c>
      <c r="E46" s="138">
        <v>0</v>
      </c>
      <c r="F46" s="192">
        <v>0</v>
      </c>
      <c r="G46" s="192">
        <v>0</v>
      </c>
      <c r="H46" s="188">
        <v>0</v>
      </c>
      <c r="I46" s="22">
        <f t="shared" si="0"/>
        <v>0</v>
      </c>
      <c r="J46" s="84" t="e">
        <f t="shared" si="1"/>
        <v>#DIV/0!</v>
      </c>
    </row>
    <row r="47" spans="2:13">
      <c r="B47" s="222"/>
      <c r="C47" s="2" t="s">
        <v>12</v>
      </c>
      <c r="D47" s="138">
        <v>70</v>
      </c>
      <c r="E47" s="138">
        <v>57</v>
      </c>
      <c r="F47" s="192">
        <v>57</v>
      </c>
      <c r="G47" s="192">
        <v>51</v>
      </c>
      <c r="H47" s="188">
        <v>40</v>
      </c>
      <c r="I47" s="22">
        <f t="shared" si="0"/>
        <v>-11</v>
      </c>
      <c r="J47" s="84">
        <f t="shared" si="1"/>
        <v>-0.216</v>
      </c>
    </row>
    <row r="48" spans="2:13">
      <c r="B48" s="222"/>
      <c r="C48" s="2" t="s">
        <v>13</v>
      </c>
      <c r="D48" s="138">
        <v>11</v>
      </c>
      <c r="E48" s="138">
        <v>11</v>
      </c>
      <c r="F48" s="192">
        <v>12</v>
      </c>
      <c r="G48" s="192">
        <v>12</v>
      </c>
      <c r="H48" s="188">
        <v>12</v>
      </c>
      <c r="I48" s="22">
        <f t="shared" si="0"/>
        <v>0</v>
      </c>
      <c r="J48" s="84">
        <f t="shared" si="1"/>
        <v>0</v>
      </c>
    </row>
    <row r="49" spans="2:14">
      <c r="B49" s="222"/>
      <c r="C49" s="2" t="s">
        <v>8</v>
      </c>
      <c r="D49" s="138">
        <v>33</v>
      </c>
      <c r="E49" s="138">
        <v>34</v>
      </c>
      <c r="F49" s="192">
        <v>36</v>
      </c>
      <c r="G49" s="192">
        <v>36</v>
      </c>
      <c r="H49" s="188">
        <v>34</v>
      </c>
      <c r="I49" s="22">
        <f t="shared" si="0"/>
        <v>-2</v>
      </c>
      <c r="J49" s="84">
        <f t="shared" si="1"/>
        <v>-5.6000000000000001E-2</v>
      </c>
      <c r="K49" t="s">
        <v>68</v>
      </c>
    </row>
    <row r="50" spans="2:14">
      <c r="B50" s="222"/>
      <c r="C50" s="2" t="s">
        <v>14</v>
      </c>
      <c r="D50" s="138">
        <v>1</v>
      </c>
      <c r="E50" s="138">
        <v>1</v>
      </c>
      <c r="F50" s="192">
        <v>1</v>
      </c>
      <c r="G50" s="192">
        <v>1</v>
      </c>
      <c r="H50" s="188">
        <v>1</v>
      </c>
      <c r="I50" s="22">
        <f t="shared" si="0"/>
        <v>0</v>
      </c>
      <c r="J50" s="84">
        <f t="shared" si="1"/>
        <v>0</v>
      </c>
    </row>
    <row r="51" spans="2:14">
      <c r="B51" s="222"/>
      <c r="C51" s="2" t="s">
        <v>15</v>
      </c>
      <c r="D51" s="138">
        <v>6</v>
      </c>
      <c r="E51" s="138">
        <v>6</v>
      </c>
      <c r="F51" s="192">
        <v>6</v>
      </c>
      <c r="G51" s="192">
        <v>6</v>
      </c>
      <c r="H51" s="188">
        <v>6</v>
      </c>
      <c r="I51" s="22">
        <f t="shared" si="0"/>
        <v>0</v>
      </c>
      <c r="J51" s="84">
        <f t="shared" si="1"/>
        <v>0</v>
      </c>
    </row>
    <row r="52" spans="2:14">
      <c r="B52" s="222"/>
      <c r="C52" s="5" t="s">
        <v>16</v>
      </c>
      <c r="D52" s="138">
        <v>72</v>
      </c>
      <c r="E52" s="138">
        <v>86</v>
      </c>
      <c r="F52" s="193">
        <v>32</v>
      </c>
      <c r="G52" s="193">
        <v>32</v>
      </c>
      <c r="H52" s="189">
        <v>31</v>
      </c>
      <c r="I52" s="22">
        <f t="shared" si="0"/>
        <v>-1</v>
      </c>
      <c r="J52" s="84">
        <f t="shared" si="1"/>
        <v>-3.1E-2</v>
      </c>
    </row>
    <row r="53" spans="2:14" s="80" customFormat="1">
      <c r="B53" s="222"/>
      <c r="C53" s="81" t="s">
        <v>9</v>
      </c>
      <c r="D53" s="136">
        <f t="shared" ref="D53:F53" si="3">SUM(D45:D52)</f>
        <v>199</v>
      </c>
      <c r="E53" s="136">
        <f t="shared" si="3"/>
        <v>201</v>
      </c>
      <c r="F53" s="136">
        <f t="shared" si="3"/>
        <v>148</v>
      </c>
      <c r="G53" s="191">
        <f>SUM(G45:G52)</f>
        <v>142</v>
      </c>
      <c r="H53" s="175">
        <f>SUM(H45:H52)</f>
        <v>128</v>
      </c>
      <c r="I53" s="79">
        <f t="shared" si="0"/>
        <v>-14</v>
      </c>
      <c r="J53" s="84">
        <f t="shared" si="1"/>
        <v>-9.9000000000000005E-2</v>
      </c>
    </row>
    <row r="54" spans="2:14" s="80" customFormat="1" ht="14.25" thickBot="1">
      <c r="B54" s="236" t="s">
        <v>54</v>
      </c>
      <c r="C54" s="237"/>
      <c r="D54" s="139">
        <f t="shared" ref="D54:F54" si="4">D44+D53</f>
        <v>4733</v>
      </c>
      <c r="E54" s="139">
        <f t="shared" si="4"/>
        <v>4733</v>
      </c>
      <c r="F54" s="139">
        <f t="shared" si="4"/>
        <v>4739</v>
      </c>
      <c r="G54" s="194">
        <f>G44+G53</f>
        <v>4750</v>
      </c>
      <c r="H54" s="177">
        <f>H44+H53</f>
        <v>4797</v>
      </c>
      <c r="I54" s="82">
        <f>H54-G54</f>
        <v>47</v>
      </c>
      <c r="J54" s="84">
        <f t="shared" si="1"/>
        <v>0.01</v>
      </c>
      <c r="N54" s="162">
        <f>H54/G54</f>
        <v>1.0098947368421052</v>
      </c>
    </row>
    <row r="57" spans="2:14">
      <c r="D57" t="s">
        <v>91</v>
      </c>
      <c r="E57" t="s">
        <v>92</v>
      </c>
      <c r="F57" t="s">
        <v>95</v>
      </c>
      <c r="G57" t="s">
        <v>120</v>
      </c>
      <c r="H57" t="s">
        <v>123</v>
      </c>
    </row>
    <row r="58" spans="2:14">
      <c r="C58" t="s">
        <v>99</v>
      </c>
      <c r="D58" s="77">
        <f>D42</f>
        <v>4111</v>
      </c>
      <c r="E58" s="77">
        <f t="shared" ref="E58:H58" si="5">E42</f>
        <v>4111</v>
      </c>
      <c r="F58" s="77">
        <f t="shared" si="5"/>
        <v>4175</v>
      </c>
      <c r="G58" s="77">
        <f t="shared" si="5"/>
        <v>4194</v>
      </c>
      <c r="H58" s="77">
        <f t="shared" si="5"/>
        <v>4257</v>
      </c>
      <c r="I58" s="202">
        <f>(H58/$H$54)*100</f>
        <v>88.742964352720449</v>
      </c>
    </row>
    <row r="59" spans="2:14">
      <c r="C59" t="s">
        <v>113</v>
      </c>
      <c r="D59" s="77">
        <f>D39</f>
        <v>280</v>
      </c>
      <c r="E59" s="77">
        <f t="shared" ref="E59:H59" si="6">E39</f>
        <v>272</v>
      </c>
      <c r="F59" s="77">
        <f t="shared" si="6"/>
        <v>268</v>
      </c>
      <c r="G59" s="77">
        <f t="shared" si="6"/>
        <v>267</v>
      </c>
      <c r="H59" s="77">
        <f t="shared" si="6"/>
        <v>259</v>
      </c>
      <c r="I59" s="202">
        <f>(H59/$H$54)*100</f>
        <v>5.3992078382322282</v>
      </c>
    </row>
    <row r="60" spans="2:14">
      <c r="C60" t="s">
        <v>104</v>
      </c>
      <c r="D60" s="77">
        <f>D43+D47</f>
        <v>206</v>
      </c>
      <c r="E60" s="77">
        <f t="shared" ref="E60:H60" si="7">E43+E47</f>
        <v>199</v>
      </c>
      <c r="F60" s="77">
        <f t="shared" si="7"/>
        <v>199</v>
      </c>
      <c r="G60" s="77">
        <f t="shared" si="7"/>
        <v>192</v>
      </c>
      <c r="H60" s="77">
        <f t="shared" si="7"/>
        <v>187</v>
      </c>
      <c r="I60" s="202">
        <f t="shared" ref="I60:I61" si="8">(H60/$H$54)*100</f>
        <v>3.8982697519282885</v>
      </c>
    </row>
    <row r="61" spans="2:14">
      <c r="C61" t="s">
        <v>105</v>
      </c>
      <c r="D61" s="77">
        <f>D54-D58-D59-D60</f>
        <v>136</v>
      </c>
      <c r="E61" s="77">
        <f>E54-E58-E59-E60</f>
        <v>151</v>
      </c>
      <c r="F61" s="77">
        <f>F54-F58-F59-F60</f>
        <v>97</v>
      </c>
      <c r="G61" s="77">
        <f>G54-G58-G59-G60</f>
        <v>97</v>
      </c>
      <c r="H61" s="77">
        <f>H54-H58-H59-H60</f>
        <v>94</v>
      </c>
      <c r="I61" s="202">
        <f t="shared" si="8"/>
        <v>1.959558057119033</v>
      </c>
    </row>
    <row r="62" spans="2:14">
      <c r="C62" t="s">
        <v>106</v>
      </c>
      <c r="D62" s="77">
        <f>SUM(D58:D61)</f>
        <v>4733</v>
      </c>
      <c r="E62" s="77">
        <f t="shared" ref="E62:H62" si="9">SUM(E58:E61)</f>
        <v>4733</v>
      </c>
      <c r="F62" s="77">
        <f t="shared" si="9"/>
        <v>4739</v>
      </c>
      <c r="G62" s="77">
        <f t="shared" si="9"/>
        <v>4750</v>
      </c>
      <c r="H62" s="77">
        <f t="shared" si="9"/>
        <v>4797</v>
      </c>
      <c r="I62" s="77">
        <f>SUM(I58:I61)</f>
        <v>100</v>
      </c>
    </row>
  </sheetData>
  <mergeCells count="5">
    <mergeCell ref="B54:C54"/>
    <mergeCell ref="B39:B44"/>
    <mergeCell ref="B45:B53"/>
    <mergeCell ref="B3:I6"/>
    <mergeCell ref="B34:I34"/>
  </mergeCells>
  <phoneticPr fontId="4"/>
  <pageMargins left="0.78740157480314965" right="0.78740157480314965" top="0.59055118110236227" bottom="0.59055118110236227" header="0.51181102362204722" footer="0.31496062992125984"/>
  <pageSetup paperSize="9" orientation="portrait" r:id="rId1"/>
  <headerFooter alignWithMargins="0">
    <oddFooter>&amp;C２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4"/>
  <sheetViews>
    <sheetView showZeros="0" view="pageBreakPreview" zoomScaleNormal="100" zoomScaleSheetLayoutView="100" workbookViewId="0"/>
  </sheetViews>
  <sheetFormatPr defaultColWidth="8" defaultRowHeight="12"/>
  <cols>
    <col min="1" max="1" width="3.25" style="27" customWidth="1"/>
    <col min="2" max="2" width="0.75" style="27" customWidth="1"/>
    <col min="3" max="3" width="13.5" style="27" customWidth="1"/>
    <col min="4" max="4" width="0.75" style="27" customWidth="1"/>
    <col min="5" max="8" width="8.125" style="27" customWidth="1"/>
    <col min="9" max="9" width="8.5" style="27" bestFit="1" customWidth="1"/>
    <col min="10" max="13" width="8.125" style="27" customWidth="1"/>
    <col min="14" max="14" width="8.5" style="27" customWidth="1"/>
    <col min="15" max="15" width="9.875" style="27" customWidth="1"/>
    <col min="16" max="16384" width="8" style="27"/>
  </cols>
  <sheetData>
    <row r="1" spans="1:13" s="33" customFormat="1" ht="13.5">
      <c r="A1" s="33" t="s">
        <v>64</v>
      </c>
    </row>
    <row r="2" spans="1:13" ht="6" customHeight="1" thickBot="1"/>
    <row r="3" spans="1:13" ht="15" customHeight="1">
      <c r="A3" s="243" t="s">
        <v>145</v>
      </c>
      <c r="B3" s="244"/>
      <c r="C3" s="244"/>
      <c r="D3" s="244"/>
      <c r="E3" s="244"/>
      <c r="F3" s="244"/>
      <c r="G3" s="244"/>
      <c r="H3" s="244"/>
      <c r="I3" s="244"/>
      <c r="J3" s="244"/>
      <c r="K3" s="244"/>
      <c r="L3" s="244"/>
      <c r="M3" s="245"/>
    </row>
    <row r="4" spans="1:13" ht="15" customHeight="1">
      <c r="A4" s="246"/>
      <c r="B4" s="247"/>
      <c r="C4" s="247"/>
      <c r="D4" s="247"/>
      <c r="E4" s="247"/>
      <c r="F4" s="247"/>
      <c r="G4" s="247"/>
      <c r="H4" s="247"/>
      <c r="I4" s="247"/>
      <c r="J4" s="247"/>
      <c r="K4" s="247"/>
      <c r="L4" s="247"/>
      <c r="M4" s="248"/>
    </row>
    <row r="5" spans="1:13" ht="15" customHeight="1">
      <c r="A5" s="246"/>
      <c r="B5" s="247"/>
      <c r="C5" s="247"/>
      <c r="D5" s="247"/>
      <c r="E5" s="247"/>
      <c r="F5" s="247"/>
      <c r="G5" s="247"/>
      <c r="H5" s="247"/>
      <c r="I5" s="247"/>
      <c r="J5" s="247"/>
      <c r="K5" s="247"/>
      <c r="L5" s="247"/>
      <c r="M5" s="248"/>
    </row>
    <row r="6" spans="1:13" ht="15" customHeight="1">
      <c r="A6" s="246"/>
      <c r="B6" s="247"/>
      <c r="C6" s="247"/>
      <c r="D6" s="247"/>
      <c r="E6" s="247"/>
      <c r="F6" s="247"/>
      <c r="G6" s="247"/>
      <c r="H6" s="247"/>
      <c r="I6" s="247"/>
      <c r="J6" s="247"/>
      <c r="K6" s="247"/>
      <c r="L6" s="247"/>
      <c r="M6" s="248"/>
    </row>
    <row r="7" spans="1:13" ht="15" customHeight="1">
      <c r="A7" s="246"/>
      <c r="B7" s="247"/>
      <c r="C7" s="247"/>
      <c r="D7" s="247"/>
      <c r="E7" s="247"/>
      <c r="F7" s="247"/>
      <c r="G7" s="247"/>
      <c r="H7" s="247"/>
      <c r="I7" s="247"/>
      <c r="J7" s="247"/>
      <c r="K7" s="247"/>
      <c r="L7" s="247"/>
      <c r="M7" s="248"/>
    </row>
    <row r="8" spans="1:13" ht="16.5" customHeight="1" thickBot="1">
      <c r="A8" s="249"/>
      <c r="B8" s="250"/>
      <c r="C8" s="250"/>
      <c r="D8" s="250"/>
      <c r="E8" s="250"/>
      <c r="F8" s="250"/>
      <c r="G8" s="250"/>
      <c r="H8" s="250"/>
      <c r="I8" s="250"/>
      <c r="J8" s="250"/>
      <c r="K8" s="250"/>
      <c r="L8" s="250"/>
      <c r="M8" s="251"/>
    </row>
    <row r="28" ht="13.5" customHeight="1"/>
    <row r="29" ht="13.5" customHeight="1"/>
    <row r="30" ht="13.5" customHeight="1"/>
    <row r="31" ht="13.5" customHeight="1"/>
    <row r="32" ht="13.5" customHeight="1"/>
    <row r="33" spans="1:17" ht="13.5" customHeight="1">
      <c r="A33" s="252" t="s">
        <v>32</v>
      </c>
      <c r="B33" s="253"/>
      <c r="C33" s="253"/>
      <c r="D33" s="253"/>
      <c r="E33" s="253"/>
      <c r="F33" s="253"/>
      <c r="G33" s="253"/>
      <c r="H33" s="253"/>
      <c r="I33" s="253"/>
      <c r="J33" s="253"/>
      <c r="K33" s="253"/>
      <c r="L33" s="253"/>
      <c r="M33" s="253"/>
    </row>
    <row r="34" spans="1:17" ht="13.5" customHeight="1" thickBot="1">
      <c r="L34" s="269" t="s">
        <v>72</v>
      </c>
      <c r="M34" s="269"/>
    </row>
    <row r="35" spans="1:17" s="33" customFormat="1" ht="17.25" customHeight="1">
      <c r="A35" s="261" t="s">
        <v>24</v>
      </c>
      <c r="B35" s="262"/>
      <c r="C35" s="262"/>
      <c r="D35" s="263"/>
      <c r="E35" s="257" t="s">
        <v>25</v>
      </c>
      <c r="F35" s="257"/>
      <c r="G35" s="257"/>
      <c r="H35" s="257"/>
      <c r="I35" s="257"/>
      <c r="J35" s="258" t="s">
        <v>71</v>
      </c>
      <c r="K35" s="259"/>
      <c r="L35" s="259"/>
      <c r="M35" s="260"/>
      <c r="N35" s="70"/>
      <c r="O35" s="32" t="s">
        <v>26</v>
      </c>
    </row>
    <row r="36" spans="1:17" s="33" customFormat="1" ht="32.25" customHeight="1">
      <c r="A36" s="264" t="s">
        <v>27</v>
      </c>
      <c r="B36" s="265"/>
      <c r="C36" s="265"/>
      <c r="D36" s="266"/>
      <c r="E36" s="34" t="s">
        <v>90</v>
      </c>
      <c r="F36" s="34" t="s">
        <v>93</v>
      </c>
      <c r="G36" s="34" t="s">
        <v>96</v>
      </c>
      <c r="H36" s="34" t="s">
        <v>121</v>
      </c>
      <c r="I36" s="34" t="s">
        <v>122</v>
      </c>
      <c r="J36" s="35" t="s">
        <v>97</v>
      </c>
      <c r="K36" s="35" t="s">
        <v>127</v>
      </c>
      <c r="L36" s="216" t="s">
        <v>128</v>
      </c>
      <c r="M36" s="215" t="s">
        <v>129</v>
      </c>
      <c r="N36" s="159"/>
      <c r="O36" s="36"/>
    </row>
    <row r="37" spans="1:17" s="33" customFormat="1" ht="17.25" customHeight="1">
      <c r="A37" s="267" t="s">
        <v>21</v>
      </c>
      <c r="B37" s="37"/>
      <c r="C37" s="38" t="s">
        <v>3</v>
      </c>
      <c r="D37" s="39"/>
      <c r="E37" s="40">
        <v>27617</v>
      </c>
      <c r="F37" s="40">
        <v>23248</v>
      </c>
      <c r="G37" s="40">
        <v>23792</v>
      </c>
      <c r="H37" s="40">
        <v>23229.666000000001</v>
      </c>
      <c r="I37" s="40">
        <v>22209.558000000001</v>
      </c>
      <c r="J37" s="75">
        <f t="shared" ref="J37:M39" si="0">IF(AND(E37=0,F37=0),"－ ",IF(AND(E37&gt;0,F37=0),"皆減 ",IF(AND(E37=0,F37&gt;0),"皆増 ",ROUND((F37-E37)/E37*100,1))))</f>
        <v>-15.8</v>
      </c>
      <c r="K37" s="75">
        <f t="shared" si="0"/>
        <v>2.2999999999999998</v>
      </c>
      <c r="L37" s="75">
        <f t="shared" si="0"/>
        <v>-2.4</v>
      </c>
      <c r="M37" s="99">
        <f t="shared" si="0"/>
        <v>-4.4000000000000004</v>
      </c>
      <c r="N37" s="44"/>
      <c r="O37" s="42">
        <f>I37-H37</f>
        <v>-1020.1080000000002</v>
      </c>
    </row>
    <row r="38" spans="1:17" s="33" customFormat="1" ht="17.25" customHeight="1">
      <c r="A38" s="268"/>
      <c r="B38" s="43"/>
      <c r="C38" s="38" t="s">
        <v>4</v>
      </c>
      <c r="D38" s="39"/>
      <c r="E38" s="40">
        <v>320</v>
      </c>
      <c r="F38" s="40">
        <v>490</v>
      </c>
      <c r="G38" s="40">
        <v>364</v>
      </c>
      <c r="H38" s="40">
        <v>529.21900000000005</v>
      </c>
      <c r="I38" s="40">
        <v>349.86200000000002</v>
      </c>
      <c r="J38" s="75">
        <f t="shared" si="0"/>
        <v>53.1</v>
      </c>
      <c r="K38" s="75">
        <f t="shared" si="0"/>
        <v>-25.7</v>
      </c>
      <c r="L38" s="75">
        <f t="shared" si="0"/>
        <v>45.4</v>
      </c>
      <c r="M38" s="99">
        <f t="shared" si="0"/>
        <v>-33.9</v>
      </c>
      <c r="N38" s="44"/>
      <c r="O38" s="42">
        <f t="shared" ref="O38:O52" si="1">I38-H38</f>
        <v>-179.35700000000003</v>
      </c>
    </row>
    <row r="39" spans="1:17" s="33" customFormat="1" ht="17.25" customHeight="1">
      <c r="A39" s="268"/>
      <c r="B39" s="43"/>
      <c r="C39" s="38" t="s">
        <v>5</v>
      </c>
      <c r="D39" s="39"/>
      <c r="E39" s="40">
        <v>227</v>
      </c>
      <c r="F39" s="40">
        <v>221</v>
      </c>
      <c r="G39" s="40">
        <v>0</v>
      </c>
      <c r="H39" s="40">
        <v>0</v>
      </c>
      <c r="I39" s="40"/>
      <c r="J39" s="75">
        <f t="shared" si="0"/>
        <v>-2.6</v>
      </c>
      <c r="K39" s="107" t="str">
        <f t="shared" si="0"/>
        <v xml:space="preserve">皆減 </v>
      </c>
      <c r="L39" s="180" t="str">
        <f t="shared" ref="L39:M41" si="2">IF(AND(G39=0,H39=0),"－ ",IF(AND(G39&gt;0,H39=0),"皆減 ",IF(AND(G39=0,H39&gt;0),"皆増 ",ROUND((H39-G39)/G39*100,1))))</f>
        <v xml:space="preserve">－ </v>
      </c>
      <c r="M39" s="118" t="str">
        <f t="shared" si="2"/>
        <v xml:space="preserve">－ </v>
      </c>
      <c r="N39" s="44"/>
      <c r="O39" s="42">
        <f t="shared" si="1"/>
        <v>0</v>
      </c>
    </row>
    <row r="40" spans="1:17" s="33" customFormat="1" ht="17.25" customHeight="1">
      <c r="A40" s="268"/>
      <c r="B40" s="43"/>
      <c r="C40" s="38" t="s">
        <v>6</v>
      </c>
      <c r="D40" s="39"/>
      <c r="E40" s="40">
        <v>70697</v>
      </c>
      <c r="F40" s="40">
        <v>67627</v>
      </c>
      <c r="G40" s="40">
        <v>64017</v>
      </c>
      <c r="H40" s="40">
        <v>67075.895000000004</v>
      </c>
      <c r="I40" s="40">
        <v>68558.138000000006</v>
      </c>
      <c r="J40" s="75">
        <f>IF(AND(E40=0,F40=0),"－ ",IF(AND(E40&gt;0,F40=0),"皆減 ",IF(AND(E40=0,F40&gt;0),"皆増 ",ROUND((F40-E40)/E40*100,1))))</f>
        <v>-4.3</v>
      </c>
      <c r="K40" s="75">
        <f>IF(AND(F40=0,G40=0),"－ ",IF(AND(F40&gt;0,G40=0),"皆減 ",IF(AND(F40=0,G40&gt;0),"皆増 ",ROUND((G40-F40)/F40*100,1))))</f>
        <v>-5.3</v>
      </c>
      <c r="L40" s="75">
        <f t="shared" si="2"/>
        <v>4.8</v>
      </c>
      <c r="M40" s="99">
        <f t="shared" si="2"/>
        <v>2.2000000000000002</v>
      </c>
      <c r="N40" s="44"/>
      <c r="O40" s="42">
        <f t="shared" si="1"/>
        <v>1482.2430000000022</v>
      </c>
    </row>
    <row r="41" spans="1:17" s="33" customFormat="1" ht="17.25" customHeight="1">
      <c r="A41" s="268"/>
      <c r="B41" s="43"/>
      <c r="C41" s="38" t="s">
        <v>7</v>
      </c>
      <c r="D41" s="39"/>
      <c r="E41" s="40">
        <v>41680</v>
      </c>
      <c r="F41" s="40">
        <v>43578</v>
      </c>
      <c r="G41" s="40">
        <v>45237</v>
      </c>
      <c r="H41" s="40">
        <v>45330.065000000002</v>
      </c>
      <c r="I41" s="40">
        <v>49947.097000000002</v>
      </c>
      <c r="J41" s="75">
        <f>IF(AND(E41=0,F41=0),"－ ",IF(AND(E41&gt;0,F41=0),"皆減 ",IF(AND(E41=0,F41&gt;0),"皆増 ",ROUND((F41-E41)/E41*100,1))))</f>
        <v>4.5999999999999996</v>
      </c>
      <c r="K41" s="75">
        <f>IF(AND(F41=0,G41=0),"－ ",IF(AND(F41&gt;0,G41=0),"皆減 ",IF(AND(F41=0,G41&gt;0),"皆増 ",ROUND((G41-F41)/F41*100,1))))</f>
        <v>3.8</v>
      </c>
      <c r="L41" s="75">
        <f t="shared" si="2"/>
        <v>0.2</v>
      </c>
      <c r="M41" s="99">
        <f t="shared" si="2"/>
        <v>10.199999999999999</v>
      </c>
      <c r="N41" s="44"/>
      <c r="O41" s="42">
        <f t="shared" si="1"/>
        <v>4617.0319999999992</v>
      </c>
      <c r="Q41" s="217"/>
    </row>
    <row r="42" spans="1:17" s="33" customFormat="1" ht="17.25" customHeight="1">
      <c r="A42" s="268"/>
      <c r="B42" s="43"/>
      <c r="C42" s="45" t="s">
        <v>9</v>
      </c>
      <c r="D42" s="46"/>
      <c r="E42" s="100">
        <f t="shared" ref="E42:G42" si="3">SUM(E37:E41)</f>
        <v>140541</v>
      </c>
      <c r="F42" s="100">
        <f t="shared" si="3"/>
        <v>135164</v>
      </c>
      <c r="G42" s="100">
        <f t="shared" si="3"/>
        <v>133410</v>
      </c>
      <c r="H42" s="100">
        <f>SUM(H37:H41)</f>
        <v>136164.845</v>
      </c>
      <c r="I42" s="100">
        <f>SUM(I37:I41)</f>
        <v>141064.655</v>
      </c>
      <c r="J42" s="101">
        <f t="shared" ref="J42:J52" si="4">IF(AND(E42=0,F42=0),"－ ",IF(AND(E42&gt;0,F42=0),"皆減 ",IF(AND(E42=0,F42&gt;0),"皆増 ",ROUND((F42-E42)/E42*100,1))))</f>
        <v>-3.8</v>
      </c>
      <c r="K42" s="101">
        <f t="shared" ref="K42:K52" si="5">IF(AND(F42=0,G42=0),"－ ",IF(AND(F42&gt;0,G42=0),"皆減 ",IF(AND(F42=0,G42&gt;0),"皆増 ",ROUND((G42-F42)/F42*100,1))))</f>
        <v>-1.3</v>
      </c>
      <c r="L42" s="101">
        <f t="shared" ref="L42:L52" si="6">IF(AND(G42=0,H42=0),"－ ",IF(AND(G42&gt;0,H42=0),"皆減 ",IF(AND(G42=0,H42&gt;0),"皆増 ",ROUND((H42-G42)/G42*100,1))))</f>
        <v>2.1</v>
      </c>
      <c r="M42" s="102">
        <f t="shared" ref="M42:M50" si="7">IF(AND(H42=0,I42=0),"－ ",IF(AND(H42&gt;0,I42=0),"皆減 ",IF(AND(H42=0,I42&gt;0),"皆増 ",ROUND((I42-H42)/H42*100,1))))</f>
        <v>3.6</v>
      </c>
      <c r="N42" s="44"/>
      <c r="O42" s="42">
        <f t="shared" ref="O42:O50" si="8">I42-H42</f>
        <v>4899.8099999999977</v>
      </c>
    </row>
    <row r="43" spans="1:17" s="33" customFormat="1" ht="17.25" customHeight="1">
      <c r="A43" s="267" t="s">
        <v>22</v>
      </c>
      <c r="B43" s="37"/>
      <c r="C43" s="38" t="s">
        <v>5</v>
      </c>
      <c r="D43" s="39"/>
      <c r="E43" s="40">
        <v>937</v>
      </c>
      <c r="F43" s="40">
        <v>1063</v>
      </c>
      <c r="G43" s="40">
        <v>470</v>
      </c>
      <c r="H43" s="40">
        <v>482.39499999999998</v>
      </c>
      <c r="I43" s="40">
        <v>472.94499999999999</v>
      </c>
      <c r="J43" s="75">
        <f t="shared" ref="J43:L50" si="9">IF(AND(E43=0,F43=0),"－ ",IF(AND(E43&gt;0,F43=0),"皆減 ",IF(AND(E43=0,F43&gt;0),"皆増 ",ROUND((F43-E43)/E43*100,1))))</f>
        <v>13.4</v>
      </c>
      <c r="K43" s="75">
        <f t="shared" si="9"/>
        <v>-55.8</v>
      </c>
      <c r="L43" s="75">
        <f t="shared" si="9"/>
        <v>2.6</v>
      </c>
      <c r="M43" s="99">
        <f t="shared" si="7"/>
        <v>-2</v>
      </c>
      <c r="N43" s="44"/>
      <c r="O43" s="42">
        <f t="shared" si="8"/>
        <v>-9.4499999999999886</v>
      </c>
    </row>
    <row r="44" spans="1:17" s="33" customFormat="1" ht="17.25" customHeight="1">
      <c r="A44" s="267"/>
      <c r="B44" s="43"/>
      <c r="C44" s="38" t="s">
        <v>11</v>
      </c>
      <c r="D44" s="39"/>
      <c r="E44" s="40">
        <v>226</v>
      </c>
      <c r="F44" s="40">
        <v>614</v>
      </c>
      <c r="G44" s="40">
        <v>198.11199999999999</v>
      </c>
      <c r="H44" s="40">
        <v>181.26499999999999</v>
      </c>
      <c r="I44" s="40">
        <v>190.149</v>
      </c>
      <c r="J44" s="75">
        <f t="shared" si="9"/>
        <v>171.7</v>
      </c>
      <c r="K44" s="75">
        <f t="shared" si="9"/>
        <v>-67.7</v>
      </c>
      <c r="L44" s="75">
        <f t="shared" si="9"/>
        <v>-8.5</v>
      </c>
      <c r="M44" s="99">
        <f t="shared" si="7"/>
        <v>4.9000000000000004</v>
      </c>
      <c r="N44" s="44"/>
      <c r="O44" s="42">
        <f t="shared" si="8"/>
        <v>8.8840000000000146</v>
      </c>
    </row>
    <row r="45" spans="1:17" s="33" customFormat="1" ht="17.25" customHeight="1">
      <c r="A45" s="268"/>
      <c r="B45" s="43"/>
      <c r="C45" s="38" t="s">
        <v>12</v>
      </c>
      <c r="D45" s="39"/>
      <c r="E45" s="40">
        <v>19040</v>
      </c>
      <c r="F45" s="40">
        <v>16094</v>
      </c>
      <c r="G45" s="40">
        <v>16190</v>
      </c>
      <c r="H45" s="40">
        <v>14366.257</v>
      </c>
      <c r="I45" s="40">
        <v>11681.67</v>
      </c>
      <c r="J45" s="75">
        <f t="shared" si="9"/>
        <v>-15.5</v>
      </c>
      <c r="K45" s="75">
        <f t="shared" si="9"/>
        <v>0.6</v>
      </c>
      <c r="L45" s="75">
        <f t="shared" si="9"/>
        <v>-11.3</v>
      </c>
      <c r="M45" s="99">
        <f t="shared" si="7"/>
        <v>-18.7</v>
      </c>
      <c r="N45" s="44"/>
      <c r="O45" s="42">
        <f t="shared" si="8"/>
        <v>-2684.5869999999995</v>
      </c>
    </row>
    <row r="46" spans="1:17" s="33" customFormat="1" ht="17.25" customHeight="1">
      <c r="A46" s="268"/>
      <c r="B46" s="43"/>
      <c r="C46" s="38" t="s">
        <v>13</v>
      </c>
      <c r="D46" s="39"/>
      <c r="E46" s="40">
        <v>1069</v>
      </c>
      <c r="F46" s="40">
        <v>445</v>
      </c>
      <c r="G46" s="40">
        <v>274</v>
      </c>
      <c r="H46" s="40">
        <v>315.87900000000002</v>
      </c>
      <c r="I46" s="40">
        <v>307.76900000000001</v>
      </c>
      <c r="J46" s="75">
        <f t="shared" si="9"/>
        <v>-58.4</v>
      </c>
      <c r="K46" s="75">
        <f t="shared" si="9"/>
        <v>-38.4</v>
      </c>
      <c r="L46" s="75">
        <f t="shared" si="9"/>
        <v>15.3</v>
      </c>
      <c r="M46" s="99">
        <f t="shared" si="7"/>
        <v>-2.6</v>
      </c>
      <c r="N46" s="44"/>
      <c r="O46" s="42">
        <f t="shared" si="8"/>
        <v>-8.1100000000000136</v>
      </c>
    </row>
    <row r="47" spans="1:17" s="33" customFormat="1" ht="17.25" customHeight="1">
      <c r="A47" s="268"/>
      <c r="B47" s="43"/>
      <c r="C47" s="38" t="s">
        <v>8</v>
      </c>
      <c r="D47" s="39"/>
      <c r="E47" s="40">
        <v>907</v>
      </c>
      <c r="F47" s="40">
        <v>898</v>
      </c>
      <c r="G47" s="40">
        <v>747</v>
      </c>
      <c r="H47" s="40">
        <v>774.58299999999997</v>
      </c>
      <c r="I47" s="40">
        <v>662.78599999999994</v>
      </c>
      <c r="J47" s="75">
        <f t="shared" si="9"/>
        <v>-1</v>
      </c>
      <c r="K47" s="75">
        <f t="shared" si="9"/>
        <v>-16.8</v>
      </c>
      <c r="L47" s="75">
        <f t="shared" si="9"/>
        <v>3.7</v>
      </c>
      <c r="M47" s="99">
        <f t="shared" si="7"/>
        <v>-14.4</v>
      </c>
      <c r="N47" s="44"/>
      <c r="O47" s="42">
        <f t="shared" si="8"/>
        <v>-111.79700000000003</v>
      </c>
    </row>
    <row r="48" spans="1:17" s="33" customFormat="1" ht="17.25" customHeight="1">
      <c r="A48" s="268"/>
      <c r="B48" s="43"/>
      <c r="C48" s="38" t="s">
        <v>14</v>
      </c>
      <c r="D48" s="39"/>
      <c r="E48" s="40">
        <v>2213</v>
      </c>
      <c r="F48" s="40">
        <v>2125</v>
      </c>
      <c r="G48" s="40">
        <v>6368</v>
      </c>
      <c r="H48" s="40">
        <v>2629.7759999999998</v>
      </c>
      <c r="I48" s="40">
        <v>6542.51</v>
      </c>
      <c r="J48" s="75">
        <f t="shared" si="9"/>
        <v>-4</v>
      </c>
      <c r="K48" s="75">
        <f t="shared" si="9"/>
        <v>199.7</v>
      </c>
      <c r="L48" s="75">
        <f t="shared" si="9"/>
        <v>-58.7</v>
      </c>
      <c r="M48" s="99">
        <f t="shared" si="7"/>
        <v>148.80000000000001</v>
      </c>
      <c r="N48" s="44"/>
      <c r="O48" s="42">
        <f t="shared" si="8"/>
        <v>3912.7340000000004</v>
      </c>
    </row>
    <row r="49" spans="1:15" s="33" customFormat="1" ht="17.25" customHeight="1">
      <c r="A49" s="268"/>
      <c r="B49" s="43"/>
      <c r="C49" s="38" t="s">
        <v>15</v>
      </c>
      <c r="D49" s="39"/>
      <c r="E49" s="40">
        <v>1048</v>
      </c>
      <c r="F49" s="40">
        <v>1026</v>
      </c>
      <c r="G49" s="40">
        <v>1013</v>
      </c>
      <c r="H49" s="40">
        <v>762.91499999999996</v>
      </c>
      <c r="I49" s="40">
        <v>725.25900000000001</v>
      </c>
      <c r="J49" s="75">
        <f t="shared" si="9"/>
        <v>-2.1</v>
      </c>
      <c r="K49" s="75">
        <f t="shared" si="9"/>
        <v>-1.3</v>
      </c>
      <c r="L49" s="75">
        <f t="shared" si="9"/>
        <v>-24.7</v>
      </c>
      <c r="M49" s="99">
        <f t="shared" si="7"/>
        <v>-4.9000000000000004</v>
      </c>
      <c r="N49" s="44"/>
      <c r="O49" s="42">
        <f t="shared" si="8"/>
        <v>-37.655999999999949</v>
      </c>
    </row>
    <row r="50" spans="1:15" s="33" customFormat="1" ht="17.25" customHeight="1">
      <c r="A50" s="268"/>
      <c r="B50" s="43"/>
      <c r="C50" s="76" t="s">
        <v>16</v>
      </c>
      <c r="D50" s="39"/>
      <c r="E50" s="40">
        <v>720</v>
      </c>
      <c r="F50" s="40">
        <v>759</v>
      </c>
      <c r="G50" s="40">
        <v>551.125</v>
      </c>
      <c r="H50" s="40">
        <v>528.78899999999999</v>
      </c>
      <c r="I50" s="40">
        <v>658.601</v>
      </c>
      <c r="J50" s="75">
        <f t="shared" si="9"/>
        <v>5.4</v>
      </c>
      <c r="K50" s="75">
        <f t="shared" si="9"/>
        <v>-27.4</v>
      </c>
      <c r="L50" s="75">
        <f t="shared" si="9"/>
        <v>-4.0999999999999996</v>
      </c>
      <c r="M50" s="99">
        <f t="shared" si="7"/>
        <v>24.5</v>
      </c>
      <c r="N50" s="44"/>
      <c r="O50" s="42">
        <f t="shared" si="8"/>
        <v>129.81200000000001</v>
      </c>
    </row>
    <row r="51" spans="1:15" s="33" customFormat="1" ht="17.25" customHeight="1">
      <c r="A51" s="268"/>
      <c r="B51" s="43"/>
      <c r="C51" s="45" t="s">
        <v>9</v>
      </c>
      <c r="D51" s="46"/>
      <c r="E51" s="100">
        <f>SUM(E43:E50)</f>
        <v>26160</v>
      </c>
      <c r="F51" s="100">
        <f>SUM(F43:F50)</f>
        <v>23024</v>
      </c>
      <c r="G51" s="100">
        <f>SUM(G43:G50)</f>
        <v>25811.237000000001</v>
      </c>
      <c r="H51" s="100">
        <f>SUM(H43:H50)</f>
        <v>20041.859</v>
      </c>
      <c r="I51" s="100">
        <f>SUM(I43:I50)</f>
        <v>21241.688999999995</v>
      </c>
      <c r="J51" s="101">
        <f t="shared" si="4"/>
        <v>-12</v>
      </c>
      <c r="K51" s="101">
        <f t="shared" si="5"/>
        <v>12.1</v>
      </c>
      <c r="L51" s="101">
        <f t="shared" si="6"/>
        <v>-22.4</v>
      </c>
      <c r="M51" s="102">
        <f t="shared" ref="M51" si="10">IF(AND(H51=0,I51=0),"－ ",IF(AND(H51&gt;0,I51=0),"皆減 ",IF(AND(H51=0,I51&gt;0),"皆増 ",ROUND((I51-H51)/H51*100,1))))</f>
        <v>6</v>
      </c>
      <c r="N51" s="44"/>
      <c r="O51" s="42">
        <f t="shared" si="1"/>
        <v>1199.8299999999945</v>
      </c>
    </row>
    <row r="52" spans="1:15" s="33" customFormat="1" ht="17.25" customHeight="1" thickBot="1">
      <c r="A52" s="254" t="s">
        <v>23</v>
      </c>
      <c r="B52" s="255"/>
      <c r="C52" s="255"/>
      <c r="D52" s="256"/>
      <c r="E52" s="103">
        <f>E42+E51</f>
        <v>166701</v>
      </c>
      <c r="F52" s="103">
        <f t="shared" ref="F52:H52" si="11">F42+F51</f>
        <v>158188</v>
      </c>
      <c r="G52" s="103">
        <f t="shared" si="11"/>
        <v>159221.23699999999</v>
      </c>
      <c r="H52" s="103">
        <f t="shared" si="11"/>
        <v>156206.704</v>
      </c>
      <c r="I52" s="103">
        <f>I42+I51</f>
        <v>162306.34399999998</v>
      </c>
      <c r="J52" s="104">
        <f t="shared" si="4"/>
        <v>-5.0999999999999996</v>
      </c>
      <c r="K52" s="104">
        <f t="shared" si="5"/>
        <v>0.7</v>
      </c>
      <c r="L52" s="104">
        <f t="shared" si="6"/>
        <v>-1.9</v>
      </c>
      <c r="M52" s="105">
        <f>IF(AND(H52=0,I52=0),"－ ",IF(AND(H52&gt;0,I52=0),"皆減 ",IF(AND(H52=0,I52&gt;0),"皆増 ",ROUND((I52-H52)/H52*100,1))))</f>
        <v>3.9</v>
      </c>
      <c r="N52" s="44"/>
      <c r="O52" s="42">
        <f t="shared" si="1"/>
        <v>6099.6399999999849</v>
      </c>
    </row>
    <row r="53" spans="1:15" s="33" customFormat="1" ht="17.25" customHeight="1">
      <c r="A53" s="86" t="s">
        <v>59</v>
      </c>
      <c r="B53" s="70"/>
      <c r="C53" s="70"/>
      <c r="D53" s="70"/>
      <c r="E53" s="72"/>
      <c r="F53" s="72"/>
      <c r="G53" s="72"/>
      <c r="H53" s="72"/>
      <c r="I53" s="73"/>
      <c r="J53" s="44"/>
      <c r="K53" s="44"/>
      <c r="L53" s="44"/>
      <c r="M53" s="44"/>
      <c r="N53" s="44"/>
      <c r="O53" s="85"/>
    </row>
    <row r="54" spans="1:15" s="33" customFormat="1" ht="17.25" customHeight="1">
      <c r="A54" s="70"/>
      <c r="B54" s="86" t="s">
        <v>60</v>
      </c>
      <c r="C54" s="70"/>
      <c r="D54" s="70"/>
      <c r="E54" s="72"/>
      <c r="F54" s="72"/>
      <c r="G54" s="72"/>
      <c r="H54" s="72"/>
      <c r="I54" s="73"/>
      <c r="J54" s="44"/>
      <c r="K54" s="44"/>
      <c r="L54" s="44"/>
      <c r="M54" s="44"/>
      <c r="N54" s="44"/>
      <c r="O54" s="85"/>
    </row>
    <row r="55" spans="1:15" s="33" customFormat="1" ht="17.25" customHeight="1">
      <c r="B55" s="87" t="s">
        <v>61</v>
      </c>
    </row>
    <row r="56" spans="1:15">
      <c r="A56" s="29" t="s">
        <v>28</v>
      </c>
    </row>
    <row r="57" spans="1:15">
      <c r="A57" s="29"/>
      <c r="C57" s="240"/>
      <c r="D57" s="240"/>
      <c r="E57" s="31"/>
      <c r="I57" s="31" t="s">
        <v>122</v>
      </c>
      <c r="K57" s="160">
        <f>I52-H52</f>
        <v>6099.6399999999849</v>
      </c>
    </row>
    <row r="58" spans="1:15">
      <c r="C58" s="241" t="s">
        <v>111</v>
      </c>
      <c r="D58" s="241"/>
      <c r="E58" s="30"/>
      <c r="F58" s="30"/>
      <c r="G58" s="30"/>
      <c r="H58" s="30"/>
      <c r="I58" s="30">
        <f>I40</f>
        <v>68558.138000000006</v>
      </c>
      <c r="J58" s="163">
        <f>I58/$I$62</f>
        <v>0.4223996198201595</v>
      </c>
      <c r="K58" s="29"/>
      <c r="L58" s="29"/>
      <c r="M58" s="29"/>
      <c r="N58" s="29"/>
    </row>
    <row r="59" spans="1:15">
      <c r="C59" s="242" t="s">
        <v>112</v>
      </c>
      <c r="D59" s="242"/>
      <c r="E59" s="30"/>
      <c r="F59" s="30"/>
      <c r="G59" s="30"/>
      <c r="H59" s="30"/>
      <c r="I59" s="30">
        <f>I41+I45</f>
        <v>61628.767</v>
      </c>
      <c r="J59" s="163">
        <f>I59/$I$62</f>
        <v>0.37970645805440617</v>
      </c>
      <c r="K59" s="29"/>
      <c r="L59" s="29"/>
      <c r="M59" s="29"/>
      <c r="N59" s="29"/>
    </row>
    <row r="60" spans="1:15">
      <c r="C60" s="241" t="s">
        <v>114</v>
      </c>
      <c r="D60" s="241"/>
      <c r="E60" s="30"/>
      <c r="F60" s="30"/>
      <c r="G60" s="30"/>
      <c r="H60" s="30"/>
      <c r="I60" s="30">
        <f>I37</f>
        <v>22209.558000000001</v>
      </c>
      <c r="J60" s="163">
        <f>I60/$I$62</f>
        <v>0.13683727605866106</v>
      </c>
      <c r="K60" s="29"/>
      <c r="L60" s="29"/>
      <c r="M60" s="29"/>
      <c r="N60" s="29"/>
    </row>
    <row r="61" spans="1:15">
      <c r="C61" s="239" t="s">
        <v>83</v>
      </c>
      <c r="D61" s="239"/>
      <c r="E61" s="28"/>
      <c r="F61" s="28"/>
      <c r="G61" s="28"/>
      <c r="H61" s="28"/>
      <c r="I61" s="28">
        <f>I52-I58-I59-I60</f>
        <v>9909.8809999999758</v>
      </c>
      <c r="J61" s="163">
        <f>I61/$I$62</f>
        <v>6.1056646066773447E-2</v>
      </c>
    </row>
    <row r="62" spans="1:15">
      <c r="C62" s="239" t="s">
        <v>31</v>
      </c>
      <c r="D62" s="239"/>
      <c r="E62" s="28"/>
      <c r="F62" s="28"/>
      <c r="G62" s="28"/>
      <c r="H62" s="28"/>
      <c r="I62" s="28">
        <f>SUM(I58:I61)</f>
        <v>162306.34399999995</v>
      </c>
      <c r="J62" s="163">
        <f>I62/$I$62</f>
        <v>1</v>
      </c>
    </row>
    <row r="64" spans="1:15">
      <c r="I64" s="160"/>
    </row>
  </sheetData>
  <mergeCells count="16">
    <mergeCell ref="A3:M8"/>
    <mergeCell ref="A33:M33"/>
    <mergeCell ref="A52:D52"/>
    <mergeCell ref="E35:I35"/>
    <mergeCell ref="J35:M35"/>
    <mergeCell ref="A35:D35"/>
    <mergeCell ref="A36:D36"/>
    <mergeCell ref="A37:A42"/>
    <mergeCell ref="A43:A51"/>
    <mergeCell ref="L34:M34"/>
    <mergeCell ref="C61:D61"/>
    <mergeCell ref="C62:D62"/>
    <mergeCell ref="C57:D57"/>
    <mergeCell ref="C58:D58"/>
    <mergeCell ref="C59:D59"/>
    <mergeCell ref="C60:D60"/>
  </mergeCells>
  <phoneticPr fontId="5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>
    <oddFooter>&amp;C３</oddFooter>
  </headerFooter>
  <colBreaks count="1" manualBreakCount="1">
    <brk id="13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H52"/>
  <sheetViews>
    <sheetView view="pageBreakPreview" zoomScaleNormal="120" zoomScaleSheetLayoutView="100" workbookViewId="0"/>
  </sheetViews>
  <sheetFormatPr defaultRowHeight="13.5"/>
  <cols>
    <col min="1" max="1" width="3.125" customWidth="1"/>
    <col min="2" max="2" width="14.25" customWidth="1"/>
    <col min="3" max="5" width="7.625" bestFit="1" customWidth="1"/>
    <col min="6" max="11" width="7.75" customWidth="1"/>
    <col min="12" max="12" width="3.5" customWidth="1"/>
  </cols>
  <sheetData>
    <row r="1" spans="1:12">
      <c r="A1" t="s">
        <v>65</v>
      </c>
    </row>
    <row r="2" spans="1:12" ht="12.75" customHeight="1" thickBot="1"/>
    <row r="3" spans="1:12" ht="12.75" customHeight="1">
      <c r="A3" s="299" t="s">
        <v>146</v>
      </c>
      <c r="B3" s="300"/>
      <c r="C3" s="300"/>
      <c r="D3" s="300"/>
      <c r="E3" s="300"/>
      <c r="F3" s="300"/>
      <c r="G3" s="300"/>
      <c r="H3" s="300"/>
      <c r="I3" s="300"/>
      <c r="J3" s="300"/>
      <c r="K3" s="301"/>
      <c r="L3" s="23"/>
    </row>
    <row r="4" spans="1:12" ht="44.25" customHeight="1" thickBot="1">
      <c r="A4" s="302"/>
      <c r="B4" s="303"/>
      <c r="C4" s="303"/>
      <c r="D4" s="303"/>
      <c r="E4" s="303"/>
      <c r="F4" s="303"/>
      <c r="G4" s="303"/>
      <c r="H4" s="303"/>
      <c r="I4" s="303"/>
      <c r="J4" s="303"/>
      <c r="K4" s="304"/>
      <c r="L4" s="23"/>
    </row>
    <row r="5" spans="1:12" ht="18" customHeight="1">
      <c r="A5" s="181"/>
      <c r="B5" s="181"/>
      <c r="C5" s="181"/>
      <c r="D5" s="181"/>
      <c r="E5" s="181"/>
      <c r="F5" s="181"/>
      <c r="G5" s="181"/>
      <c r="H5" s="181"/>
      <c r="I5" s="181"/>
      <c r="J5" s="181"/>
      <c r="K5" s="181"/>
      <c r="L5" s="23"/>
    </row>
    <row r="6" spans="1:12" ht="12.75" customHeight="1">
      <c r="A6" s="23"/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</row>
    <row r="7" spans="1:12">
      <c r="A7" s="23"/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</row>
    <row r="8" spans="1:12" ht="17.25">
      <c r="A8" s="234" t="s">
        <v>34</v>
      </c>
      <c r="B8" s="307"/>
      <c r="C8" s="307"/>
      <c r="D8" s="307"/>
      <c r="E8" s="307"/>
      <c r="F8" s="307"/>
      <c r="G8" s="307"/>
      <c r="H8" s="307"/>
      <c r="I8" s="307"/>
      <c r="J8" s="307"/>
      <c r="K8" s="307"/>
      <c r="L8" s="25"/>
    </row>
    <row r="9" spans="1:12" ht="12.75" customHeight="1" thickBot="1"/>
    <row r="10" spans="1:12">
      <c r="A10" s="6"/>
      <c r="B10" s="8" t="s">
        <v>1</v>
      </c>
      <c r="C10" s="308" t="s">
        <v>130</v>
      </c>
      <c r="D10" s="309"/>
      <c r="E10" s="309"/>
      <c r="F10" s="310" t="s">
        <v>131</v>
      </c>
      <c r="G10" s="309"/>
      <c r="H10" s="311"/>
      <c r="I10" s="310" t="s">
        <v>39</v>
      </c>
      <c r="J10" s="309"/>
      <c r="K10" s="312"/>
      <c r="L10" s="54"/>
    </row>
    <row r="11" spans="1:12">
      <c r="A11" s="12"/>
      <c r="B11" s="13"/>
      <c r="C11" s="48" t="s">
        <v>77</v>
      </c>
      <c r="D11" s="48" t="s">
        <v>78</v>
      </c>
      <c r="E11" s="313" t="s">
        <v>79</v>
      </c>
      <c r="F11" s="49" t="s">
        <v>36</v>
      </c>
      <c r="G11" s="48" t="s">
        <v>38</v>
      </c>
      <c r="H11" s="315" t="s">
        <v>35</v>
      </c>
      <c r="I11" s="49" t="s">
        <v>36</v>
      </c>
      <c r="J11" s="48" t="s">
        <v>38</v>
      </c>
      <c r="K11" s="305" t="s">
        <v>35</v>
      </c>
      <c r="L11" s="55"/>
    </row>
    <row r="12" spans="1:12">
      <c r="A12" s="9" t="s">
        <v>2</v>
      </c>
      <c r="B12" s="7"/>
      <c r="C12" s="11" t="s">
        <v>80</v>
      </c>
      <c r="D12" s="11" t="s">
        <v>80</v>
      </c>
      <c r="E12" s="314"/>
      <c r="F12" s="50" t="s">
        <v>37</v>
      </c>
      <c r="G12" s="11" t="s">
        <v>37</v>
      </c>
      <c r="H12" s="316"/>
      <c r="I12" s="50" t="s">
        <v>37</v>
      </c>
      <c r="J12" s="11" t="s">
        <v>37</v>
      </c>
      <c r="K12" s="306"/>
      <c r="L12" s="55"/>
    </row>
    <row r="13" spans="1:12" ht="13.5" customHeight="1">
      <c r="A13" s="292" t="s">
        <v>33</v>
      </c>
      <c r="B13" s="2" t="s">
        <v>3</v>
      </c>
      <c r="C13" s="142">
        <v>12</v>
      </c>
      <c r="D13" s="141">
        <v>1</v>
      </c>
      <c r="E13" s="143">
        <f>SUM(C13:D13)</f>
        <v>13</v>
      </c>
      <c r="F13" s="142">
        <v>12</v>
      </c>
      <c r="G13" s="141">
        <v>1</v>
      </c>
      <c r="H13" s="143">
        <f>SUM(F13:G13)</f>
        <v>13</v>
      </c>
      <c r="I13" s="142">
        <f>F13-C13</f>
        <v>0</v>
      </c>
      <c r="J13" s="141">
        <f>G13-D13</f>
        <v>0</v>
      </c>
      <c r="K13" s="144">
        <f>H13-E13</f>
        <v>0</v>
      </c>
      <c r="L13" s="56"/>
    </row>
    <row r="14" spans="1:12" ht="13.5" customHeight="1">
      <c r="A14" s="293"/>
      <c r="B14" s="2" t="s">
        <v>4</v>
      </c>
      <c r="C14" s="142">
        <v>2</v>
      </c>
      <c r="D14" s="141">
        <v>1</v>
      </c>
      <c r="E14" s="143">
        <f>SUM(C14:D14)</f>
        <v>3</v>
      </c>
      <c r="F14" s="142">
        <v>2</v>
      </c>
      <c r="G14" s="141">
        <v>1</v>
      </c>
      <c r="H14" s="143">
        <f>SUM(F14:G14)</f>
        <v>3</v>
      </c>
      <c r="I14" s="142">
        <f t="shared" ref="I14:I19" si="0">F14-C14</f>
        <v>0</v>
      </c>
      <c r="J14" s="141">
        <f t="shared" ref="J14:J19" si="1">G14-D14</f>
        <v>0</v>
      </c>
      <c r="K14" s="144">
        <f>H14-E14</f>
        <v>0</v>
      </c>
      <c r="L14" s="56"/>
    </row>
    <row r="15" spans="1:12" ht="13.5" customHeight="1">
      <c r="A15" s="293"/>
      <c r="B15" s="2" t="s">
        <v>5</v>
      </c>
      <c r="C15" s="142">
        <v>0</v>
      </c>
      <c r="D15" s="141">
        <v>0</v>
      </c>
      <c r="E15" s="143">
        <f>SUM(C15:D15)</f>
        <v>0</v>
      </c>
      <c r="F15" s="142">
        <v>0</v>
      </c>
      <c r="G15" s="141">
        <v>0</v>
      </c>
      <c r="H15" s="143">
        <f>SUM(F15:G15)</f>
        <v>0</v>
      </c>
      <c r="I15" s="142">
        <f t="shared" si="0"/>
        <v>0</v>
      </c>
      <c r="J15" s="141">
        <f t="shared" si="1"/>
        <v>0</v>
      </c>
      <c r="K15" s="144">
        <f>H15-E15</f>
        <v>0</v>
      </c>
      <c r="L15" s="56"/>
    </row>
    <row r="16" spans="1:12">
      <c r="A16" s="293"/>
      <c r="B16" s="2" t="s">
        <v>6</v>
      </c>
      <c r="C16" s="142">
        <v>3</v>
      </c>
      <c r="D16" s="141">
        <v>6</v>
      </c>
      <c r="E16" s="143">
        <f>SUM(C16:D16)</f>
        <v>9</v>
      </c>
      <c r="F16" s="142">
        <v>2</v>
      </c>
      <c r="G16" s="141">
        <v>7</v>
      </c>
      <c r="H16" s="143">
        <f>SUM(F16:G16)</f>
        <v>9</v>
      </c>
      <c r="I16" s="142">
        <f t="shared" si="0"/>
        <v>-1</v>
      </c>
      <c r="J16" s="141">
        <f t="shared" si="1"/>
        <v>1</v>
      </c>
      <c r="K16" s="144">
        <f>H16-E16</f>
        <v>0</v>
      </c>
      <c r="L16" s="56"/>
    </row>
    <row r="17" spans="1:34">
      <c r="A17" s="293"/>
      <c r="B17" s="2" t="s">
        <v>7</v>
      </c>
      <c r="C17" s="142">
        <v>17</v>
      </c>
      <c r="D17" s="145">
        <v>5</v>
      </c>
      <c r="E17" s="143">
        <f>SUM(C17:D17)</f>
        <v>22</v>
      </c>
      <c r="F17" s="142">
        <v>21</v>
      </c>
      <c r="G17" s="145">
        <v>5</v>
      </c>
      <c r="H17" s="143">
        <f>SUM(F17:G17)</f>
        <v>26</v>
      </c>
      <c r="I17" s="142">
        <f t="shared" si="0"/>
        <v>4</v>
      </c>
      <c r="J17" s="141">
        <f t="shared" si="1"/>
        <v>0</v>
      </c>
      <c r="K17" s="144">
        <f>H17-E17</f>
        <v>4</v>
      </c>
      <c r="L17" s="56"/>
    </row>
    <row r="18" spans="1:34">
      <c r="A18" s="294"/>
      <c r="B18" s="2" t="s">
        <v>9</v>
      </c>
      <c r="C18" s="174">
        <f t="shared" ref="C18:H18" si="2">SUM(C13:C17)</f>
        <v>34</v>
      </c>
      <c r="D18" s="136">
        <f t="shared" si="2"/>
        <v>13</v>
      </c>
      <c r="E18" s="175">
        <f t="shared" si="2"/>
        <v>47</v>
      </c>
      <c r="F18" s="174">
        <f t="shared" si="2"/>
        <v>37</v>
      </c>
      <c r="G18" s="136">
        <f t="shared" si="2"/>
        <v>14</v>
      </c>
      <c r="H18" s="175">
        <f t="shared" si="2"/>
        <v>51</v>
      </c>
      <c r="I18" s="146">
        <f t="shared" si="0"/>
        <v>3</v>
      </c>
      <c r="J18" s="147">
        <f t="shared" si="1"/>
        <v>1</v>
      </c>
      <c r="K18" s="148">
        <f>H18-E18</f>
        <v>4</v>
      </c>
      <c r="L18" s="56"/>
    </row>
    <row r="19" spans="1:34" ht="13.5" customHeight="1">
      <c r="A19" s="292" t="s">
        <v>10</v>
      </c>
      <c r="B19" s="2" t="s">
        <v>5</v>
      </c>
      <c r="C19" s="149">
        <v>5</v>
      </c>
      <c r="D19" s="138">
        <v>0</v>
      </c>
      <c r="E19" s="150">
        <f>SUM(C19:D19)</f>
        <v>5</v>
      </c>
      <c r="F19" s="149">
        <v>4</v>
      </c>
      <c r="G19" s="138">
        <v>0</v>
      </c>
      <c r="H19" s="150">
        <f>SUM(F19:G19)</f>
        <v>4</v>
      </c>
      <c r="I19" s="149">
        <f t="shared" si="0"/>
        <v>-1</v>
      </c>
      <c r="J19" s="138">
        <f t="shared" si="1"/>
        <v>0</v>
      </c>
      <c r="K19" s="151">
        <f t="shared" ref="K19:K28" si="3">H19-E19</f>
        <v>-1</v>
      </c>
      <c r="L19" s="56"/>
    </row>
    <row r="20" spans="1:34">
      <c r="A20" s="293"/>
      <c r="B20" s="2" t="s">
        <v>11</v>
      </c>
      <c r="C20" s="149">
        <v>1</v>
      </c>
      <c r="D20" s="138">
        <v>0</v>
      </c>
      <c r="E20" s="150">
        <f t="shared" ref="E20:E26" si="4">SUM(C20:D20)</f>
        <v>1</v>
      </c>
      <c r="F20" s="149">
        <v>1</v>
      </c>
      <c r="G20" s="138">
        <v>0</v>
      </c>
      <c r="H20" s="150">
        <f t="shared" ref="H20:H26" si="5">SUM(F20:G20)</f>
        <v>1</v>
      </c>
      <c r="I20" s="149">
        <f t="shared" ref="I20:I25" si="6">F20-C20</f>
        <v>0</v>
      </c>
      <c r="J20" s="138">
        <f t="shared" ref="J20:J26" si="7">G20-D20</f>
        <v>0</v>
      </c>
      <c r="K20" s="151">
        <f t="shared" si="3"/>
        <v>0</v>
      </c>
      <c r="L20" s="56"/>
    </row>
    <row r="21" spans="1:34">
      <c r="A21" s="293"/>
      <c r="B21" s="2" t="s">
        <v>12</v>
      </c>
      <c r="C21" s="149">
        <v>28</v>
      </c>
      <c r="D21" s="138">
        <v>1</v>
      </c>
      <c r="E21" s="150">
        <f t="shared" si="4"/>
        <v>29</v>
      </c>
      <c r="F21" s="149">
        <v>25</v>
      </c>
      <c r="G21" s="138">
        <v>0</v>
      </c>
      <c r="H21" s="150">
        <f t="shared" si="5"/>
        <v>25</v>
      </c>
      <c r="I21" s="149">
        <f t="shared" si="6"/>
        <v>-3</v>
      </c>
      <c r="J21" s="138">
        <f t="shared" si="7"/>
        <v>-1</v>
      </c>
      <c r="K21" s="151">
        <f t="shared" si="3"/>
        <v>-4</v>
      </c>
      <c r="L21" s="56"/>
    </row>
    <row r="22" spans="1:34">
      <c r="A22" s="293"/>
      <c r="B22" s="2" t="s">
        <v>13</v>
      </c>
      <c r="C22" s="149">
        <v>1</v>
      </c>
      <c r="D22" s="138">
        <v>0</v>
      </c>
      <c r="E22" s="150">
        <f t="shared" si="4"/>
        <v>1</v>
      </c>
      <c r="F22" s="149">
        <v>1</v>
      </c>
      <c r="G22" s="138">
        <v>0</v>
      </c>
      <c r="H22" s="150">
        <f t="shared" si="5"/>
        <v>1</v>
      </c>
      <c r="I22" s="149">
        <f t="shared" si="6"/>
        <v>0</v>
      </c>
      <c r="J22" s="138">
        <f t="shared" si="7"/>
        <v>0</v>
      </c>
      <c r="K22" s="151">
        <f t="shared" si="3"/>
        <v>0</v>
      </c>
      <c r="L22" s="56"/>
    </row>
    <row r="23" spans="1:34">
      <c r="A23" s="293"/>
      <c r="B23" s="2" t="s">
        <v>8</v>
      </c>
      <c r="C23" s="149">
        <v>4</v>
      </c>
      <c r="D23" s="138">
        <v>0</v>
      </c>
      <c r="E23" s="150">
        <f t="shared" si="4"/>
        <v>4</v>
      </c>
      <c r="F23" s="149">
        <v>4</v>
      </c>
      <c r="G23" s="138">
        <v>0</v>
      </c>
      <c r="H23" s="150">
        <f t="shared" si="5"/>
        <v>4</v>
      </c>
      <c r="I23" s="149">
        <f t="shared" si="6"/>
        <v>0</v>
      </c>
      <c r="J23" s="138">
        <f t="shared" si="7"/>
        <v>0</v>
      </c>
      <c r="K23" s="151">
        <f t="shared" si="3"/>
        <v>0</v>
      </c>
      <c r="L23" s="56"/>
    </row>
    <row r="24" spans="1:34" ht="13.5" customHeight="1">
      <c r="A24" s="293"/>
      <c r="B24" s="2" t="s">
        <v>14</v>
      </c>
      <c r="C24" s="149">
        <v>8</v>
      </c>
      <c r="D24" s="138">
        <v>0</v>
      </c>
      <c r="E24" s="150">
        <f t="shared" si="4"/>
        <v>8</v>
      </c>
      <c r="F24" s="149">
        <v>8</v>
      </c>
      <c r="G24" s="138">
        <v>0</v>
      </c>
      <c r="H24" s="150">
        <f t="shared" si="5"/>
        <v>8</v>
      </c>
      <c r="I24" s="149">
        <f t="shared" si="6"/>
        <v>0</v>
      </c>
      <c r="J24" s="138">
        <f t="shared" si="7"/>
        <v>0</v>
      </c>
      <c r="K24" s="151">
        <f t="shared" si="3"/>
        <v>0</v>
      </c>
      <c r="L24" s="56"/>
    </row>
    <row r="25" spans="1:34">
      <c r="A25" s="293"/>
      <c r="B25" s="2" t="s">
        <v>15</v>
      </c>
      <c r="C25" s="149">
        <v>2</v>
      </c>
      <c r="D25" s="138">
        <v>0</v>
      </c>
      <c r="E25" s="150">
        <f t="shared" si="4"/>
        <v>2</v>
      </c>
      <c r="F25" s="149">
        <v>2</v>
      </c>
      <c r="G25" s="138">
        <v>0</v>
      </c>
      <c r="H25" s="150">
        <f t="shared" si="5"/>
        <v>2</v>
      </c>
      <c r="I25" s="149">
        <f t="shared" si="6"/>
        <v>0</v>
      </c>
      <c r="J25" s="138">
        <f t="shared" si="7"/>
        <v>0</v>
      </c>
      <c r="K25" s="151">
        <f t="shared" si="3"/>
        <v>0</v>
      </c>
      <c r="L25" s="56"/>
    </row>
    <row r="26" spans="1:34" ht="13.5" customHeight="1">
      <c r="A26" s="293"/>
      <c r="B26" s="5" t="s">
        <v>16</v>
      </c>
      <c r="C26" s="149">
        <v>6</v>
      </c>
      <c r="D26" s="138">
        <v>0</v>
      </c>
      <c r="E26" s="150">
        <f t="shared" si="4"/>
        <v>6</v>
      </c>
      <c r="F26" s="149">
        <v>5</v>
      </c>
      <c r="G26" s="138">
        <v>0</v>
      </c>
      <c r="H26" s="150">
        <f t="shared" si="5"/>
        <v>5</v>
      </c>
      <c r="I26" s="149">
        <f>F26-C26</f>
        <v>-1</v>
      </c>
      <c r="J26" s="138">
        <f t="shared" si="7"/>
        <v>0</v>
      </c>
      <c r="K26" s="151">
        <f t="shared" si="3"/>
        <v>-1</v>
      </c>
      <c r="L26" s="56"/>
    </row>
    <row r="27" spans="1:34">
      <c r="A27" s="294"/>
      <c r="B27" s="4" t="s">
        <v>9</v>
      </c>
      <c r="C27" s="174">
        <f t="shared" ref="C27:H27" si="8">SUM(C19:C26)</f>
        <v>55</v>
      </c>
      <c r="D27" s="136">
        <f t="shared" si="8"/>
        <v>1</v>
      </c>
      <c r="E27" s="175">
        <f t="shared" si="8"/>
        <v>56</v>
      </c>
      <c r="F27" s="174">
        <f t="shared" si="8"/>
        <v>50</v>
      </c>
      <c r="G27" s="136">
        <f t="shared" si="8"/>
        <v>0</v>
      </c>
      <c r="H27" s="175">
        <f t="shared" si="8"/>
        <v>50</v>
      </c>
      <c r="I27" s="146">
        <f>F27-C27</f>
        <v>-5</v>
      </c>
      <c r="J27" s="147">
        <f>G27-D27</f>
        <v>-1</v>
      </c>
      <c r="K27" s="148">
        <f t="shared" si="3"/>
        <v>-6</v>
      </c>
      <c r="L27" s="56"/>
    </row>
    <row r="28" spans="1:34" ht="14.25" thickBot="1">
      <c r="A28" s="288" t="s">
        <v>17</v>
      </c>
      <c r="B28" s="289"/>
      <c r="C28" s="176">
        <f t="shared" ref="C28:H28" si="9">C18+C27</f>
        <v>89</v>
      </c>
      <c r="D28" s="139">
        <f t="shared" si="9"/>
        <v>14</v>
      </c>
      <c r="E28" s="177">
        <f t="shared" si="9"/>
        <v>103</v>
      </c>
      <c r="F28" s="176">
        <f t="shared" si="9"/>
        <v>87</v>
      </c>
      <c r="G28" s="139">
        <f t="shared" si="9"/>
        <v>14</v>
      </c>
      <c r="H28" s="177">
        <f t="shared" si="9"/>
        <v>101</v>
      </c>
      <c r="I28" s="152">
        <f>F28-C28</f>
        <v>-2</v>
      </c>
      <c r="J28" s="153">
        <f>G28-D28</f>
        <v>0</v>
      </c>
      <c r="K28" s="154">
        <f t="shared" si="3"/>
        <v>-2</v>
      </c>
      <c r="L28" s="56"/>
    </row>
    <row r="29" spans="1:34">
      <c r="A29" s="51" t="s">
        <v>108</v>
      </c>
      <c r="B29" s="51"/>
      <c r="C29" s="51"/>
      <c r="D29" s="51"/>
      <c r="E29" s="51"/>
      <c r="F29" s="51"/>
      <c r="G29" s="51"/>
      <c r="H29" s="51"/>
      <c r="I29" s="51"/>
      <c r="J29" s="51"/>
      <c r="K29" s="51"/>
      <c r="L29" s="51"/>
    </row>
    <row r="30" spans="1:34">
      <c r="A30" s="51"/>
      <c r="B30" s="51"/>
      <c r="C30" s="51"/>
      <c r="D30" s="51"/>
      <c r="E30" s="51"/>
      <c r="F30" s="51"/>
      <c r="G30" s="51"/>
      <c r="H30" s="51"/>
      <c r="I30" s="51"/>
      <c r="J30" s="51"/>
      <c r="K30" s="51"/>
      <c r="L30" s="51"/>
    </row>
    <row r="32" spans="1:34" ht="14.25" customHeight="1">
      <c r="A32" s="234" t="s">
        <v>74</v>
      </c>
      <c r="B32" s="234"/>
      <c r="C32" s="234"/>
      <c r="D32" s="234"/>
      <c r="E32" s="234"/>
      <c r="F32" s="234"/>
      <c r="G32" s="234"/>
      <c r="H32" s="234"/>
      <c r="I32" s="62"/>
      <c r="J32" s="62"/>
      <c r="K32" s="62"/>
      <c r="L32" s="25"/>
    </row>
    <row r="33" spans="1:12" ht="12.75" customHeight="1" thickBot="1">
      <c r="G33" s="269" t="s">
        <v>40</v>
      </c>
      <c r="H33" s="269"/>
      <c r="J33" s="269"/>
      <c r="K33" s="269"/>
    </row>
    <row r="34" spans="1:12">
      <c r="A34" s="6"/>
      <c r="B34" s="57" t="s">
        <v>1</v>
      </c>
      <c r="C34" s="282" t="s">
        <v>120</v>
      </c>
      <c r="D34" s="283"/>
      <c r="E34" s="284" t="s">
        <v>123</v>
      </c>
      <c r="F34" s="285"/>
      <c r="G34" s="286" t="s">
        <v>41</v>
      </c>
      <c r="H34" s="287"/>
      <c r="I34" s="59"/>
      <c r="J34" s="60"/>
      <c r="K34" s="97"/>
      <c r="L34" s="55"/>
    </row>
    <row r="35" spans="1:12">
      <c r="A35" s="9" t="s">
        <v>2</v>
      </c>
      <c r="B35" s="7"/>
      <c r="C35" s="58"/>
      <c r="D35" s="91" t="s">
        <v>82</v>
      </c>
      <c r="E35" s="92"/>
      <c r="F35" s="63" t="s">
        <v>42</v>
      </c>
      <c r="G35" s="297" t="s">
        <v>69</v>
      </c>
      <c r="H35" s="298"/>
      <c r="I35" s="59"/>
      <c r="J35" s="60"/>
      <c r="K35" s="97"/>
      <c r="L35" s="55"/>
    </row>
    <row r="36" spans="1:12" ht="13.5" customHeight="1">
      <c r="A36" s="292" t="s">
        <v>33</v>
      </c>
      <c r="B36" s="2" t="s">
        <v>3</v>
      </c>
      <c r="C36" s="290">
        <v>2224.538</v>
      </c>
      <c r="D36" s="291"/>
      <c r="E36" s="290">
        <v>2041.9369999999999</v>
      </c>
      <c r="F36" s="291"/>
      <c r="G36" s="295">
        <f>E36-C36</f>
        <v>-182.60100000000011</v>
      </c>
      <c r="H36" s="296"/>
      <c r="I36" s="61"/>
      <c r="J36" s="56"/>
      <c r="K36" s="56"/>
      <c r="L36" s="56"/>
    </row>
    <row r="37" spans="1:12" ht="13.5" customHeight="1">
      <c r="A37" s="293"/>
      <c r="B37" s="2" t="s">
        <v>4</v>
      </c>
      <c r="C37" s="290">
        <v>153.92099999999999</v>
      </c>
      <c r="D37" s="291"/>
      <c r="E37" s="290">
        <v>141.61500000000001</v>
      </c>
      <c r="F37" s="291"/>
      <c r="G37" s="295">
        <f>E37-C37</f>
        <v>-12.305999999999983</v>
      </c>
      <c r="H37" s="296"/>
      <c r="I37" s="61"/>
      <c r="J37" s="56"/>
      <c r="K37" s="56"/>
      <c r="L37" s="56"/>
    </row>
    <row r="38" spans="1:12" ht="13.5" customHeight="1">
      <c r="A38" s="293"/>
      <c r="B38" s="2" t="s">
        <v>5</v>
      </c>
      <c r="C38" s="290">
        <v>0</v>
      </c>
      <c r="D38" s="291"/>
      <c r="E38" s="290">
        <v>0</v>
      </c>
      <c r="F38" s="291"/>
      <c r="G38" s="295">
        <f>E38-C38</f>
        <v>0</v>
      </c>
      <c r="H38" s="296"/>
      <c r="I38" s="61"/>
      <c r="J38" s="56"/>
      <c r="K38" s="56"/>
      <c r="L38" s="56"/>
    </row>
    <row r="39" spans="1:12">
      <c r="A39" s="293"/>
      <c r="B39" s="2" t="s">
        <v>6</v>
      </c>
      <c r="C39" s="290">
        <v>-1212.498</v>
      </c>
      <c r="D39" s="291"/>
      <c r="E39" s="290">
        <v>-2068.9929999999999</v>
      </c>
      <c r="F39" s="291"/>
      <c r="G39" s="295">
        <f>E39-C39</f>
        <v>-856.49499999999989</v>
      </c>
      <c r="H39" s="296"/>
      <c r="I39" s="61"/>
      <c r="J39" s="56"/>
      <c r="K39" s="56"/>
      <c r="L39" s="56"/>
    </row>
    <row r="40" spans="1:12">
      <c r="A40" s="293"/>
      <c r="B40" s="2" t="s">
        <v>7</v>
      </c>
      <c r="C40" s="290">
        <v>3482.8980000000001</v>
      </c>
      <c r="D40" s="291"/>
      <c r="E40" s="290">
        <v>3913.6729999999998</v>
      </c>
      <c r="F40" s="291"/>
      <c r="G40" s="295">
        <f>E40-C40</f>
        <v>430.77499999999964</v>
      </c>
      <c r="H40" s="296"/>
      <c r="I40" s="61"/>
      <c r="J40" s="56"/>
      <c r="K40" s="56"/>
      <c r="L40" s="56"/>
    </row>
    <row r="41" spans="1:12">
      <c r="A41" s="294"/>
      <c r="B41" s="2" t="s">
        <v>9</v>
      </c>
      <c r="C41" s="278">
        <f>SUM(C36:C40)</f>
        <v>4648.8590000000004</v>
      </c>
      <c r="D41" s="279"/>
      <c r="E41" s="278">
        <f>SUM(E36:E40)</f>
        <v>4028.2319999999995</v>
      </c>
      <c r="F41" s="279"/>
      <c r="G41" s="280">
        <f>SUM(G36:H40)</f>
        <v>-620.62700000000041</v>
      </c>
      <c r="H41" s="281"/>
      <c r="I41" s="61"/>
      <c r="J41" s="56"/>
      <c r="K41" s="56"/>
      <c r="L41" s="56"/>
    </row>
    <row r="42" spans="1:12" ht="13.5" customHeight="1">
      <c r="A42" s="292" t="s">
        <v>10</v>
      </c>
      <c r="B42" s="2" t="s">
        <v>5</v>
      </c>
      <c r="C42" s="270">
        <v>19.751000000000001</v>
      </c>
      <c r="D42" s="271"/>
      <c r="E42" s="270">
        <v>38.622999999999998</v>
      </c>
      <c r="F42" s="271"/>
      <c r="G42" s="274">
        <f>E42-C42</f>
        <v>18.871999999999996</v>
      </c>
      <c r="H42" s="275"/>
      <c r="I42" s="61"/>
      <c r="J42" s="56"/>
      <c r="K42" s="56"/>
      <c r="L42" s="56"/>
    </row>
    <row r="43" spans="1:12">
      <c r="A43" s="293"/>
      <c r="B43" s="2" t="s">
        <v>11</v>
      </c>
      <c r="C43" s="270">
        <v>6.3040000000000003</v>
      </c>
      <c r="D43" s="271"/>
      <c r="E43" s="270">
        <v>0</v>
      </c>
      <c r="F43" s="271"/>
      <c r="G43" s="274">
        <f t="shared" ref="G43:G49" si="10">E43-C43</f>
        <v>-6.3040000000000003</v>
      </c>
      <c r="H43" s="275"/>
      <c r="I43" s="61"/>
      <c r="J43" s="56"/>
      <c r="K43" s="56"/>
      <c r="L43" s="56"/>
    </row>
    <row r="44" spans="1:12">
      <c r="A44" s="293"/>
      <c r="B44" s="2" t="s">
        <v>12</v>
      </c>
      <c r="C44" s="270">
        <v>107.664</v>
      </c>
      <c r="D44" s="271"/>
      <c r="E44" s="270">
        <v>301.73099999999999</v>
      </c>
      <c r="F44" s="271"/>
      <c r="G44" s="274">
        <f t="shared" si="10"/>
        <v>194.06700000000001</v>
      </c>
      <c r="H44" s="275"/>
      <c r="I44" s="61"/>
      <c r="J44" s="56"/>
      <c r="K44" s="56"/>
      <c r="L44" s="56"/>
    </row>
    <row r="45" spans="1:12">
      <c r="A45" s="293"/>
      <c r="B45" s="2" t="s">
        <v>13</v>
      </c>
      <c r="C45" s="270">
        <v>0</v>
      </c>
      <c r="D45" s="271"/>
      <c r="E45" s="270">
        <v>0</v>
      </c>
      <c r="F45" s="271"/>
      <c r="G45" s="274">
        <f t="shared" si="10"/>
        <v>0</v>
      </c>
      <c r="H45" s="275"/>
      <c r="I45" s="61"/>
      <c r="J45" s="56"/>
      <c r="K45" s="56"/>
      <c r="L45" s="56"/>
    </row>
    <row r="46" spans="1:12">
      <c r="A46" s="293"/>
      <c r="B46" s="2" t="s">
        <v>8</v>
      </c>
      <c r="C46" s="270">
        <v>0.41899999999999998</v>
      </c>
      <c r="D46" s="271"/>
      <c r="E46" s="270">
        <v>0</v>
      </c>
      <c r="F46" s="271"/>
      <c r="G46" s="274">
        <f t="shared" si="10"/>
        <v>-0.41899999999999998</v>
      </c>
      <c r="H46" s="275"/>
      <c r="I46" s="61"/>
      <c r="J46" s="56"/>
      <c r="K46" s="56"/>
      <c r="L46" s="56"/>
    </row>
    <row r="47" spans="1:12" ht="13.5" customHeight="1">
      <c r="A47" s="293"/>
      <c r="B47" s="2" t="s">
        <v>14</v>
      </c>
      <c r="C47" s="270">
        <v>9.6560000000000006</v>
      </c>
      <c r="D47" s="271"/>
      <c r="E47" s="270">
        <v>62.719000000000001</v>
      </c>
      <c r="F47" s="271"/>
      <c r="G47" s="274">
        <f t="shared" si="10"/>
        <v>53.063000000000002</v>
      </c>
      <c r="H47" s="275"/>
      <c r="I47" s="61"/>
      <c r="J47" s="56"/>
      <c r="K47" s="56"/>
      <c r="L47" s="56"/>
    </row>
    <row r="48" spans="1:12">
      <c r="A48" s="293"/>
      <c r="B48" s="2" t="s">
        <v>15</v>
      </c>
      <c r="C48" s="270">
        <v>0</v>
      </c>
      <c r="D48" s="271"/>
      <c r="E48" s="270">
        <v>0</v>
      </c>
      <c r="F48" s="271"/>
      <c r="G48" s="274">
        <f t="shared" si="10"/>
        <v>0</v>
      </c>
      <c r="H48" s="275"/>
      <c r="I48" s="61"/>
      <c r="J48" s="56"/>
      <c r="K48" s="56"/>
      <c r="L48" s="56"/>
    </row>
    <row r="49" spans="1:12" ht="13.5" customHeight="1">
      <c r="A49" s="293"/>
      <c r="B49" s="5" t="s">
        <v>16</v>
      </c>
      <c r="C49" s="270">
        <v>16.411999999999999</v>
      </c>
      <c r="D49" s="271"/>
      <c r="E49" s="270">
        <v>25.260999999999999</v>
      </c>
      <c r="F49" s="271"/>
      <c r="G49" s="274">
        <f t="shared" si="10"/>
        <v>8.8490000000000002</v>
      </c>
      <c r="H49" s="275"/>
      <c r="I49" s="61"/>
      <c r="J49" s="56"/>
      <c r="K49" s="56"/>
      <c r="L49" s="56"/>
    </row>
    <row r="50" spans="1:12">
      <c r="A50" s="294"/>
      <c r="B50" s="4" t="s">
        <v>9</v>
      </c>
      <c r="C50" s="278">
        <f>SUM(C42:C49)</f>
        <v>160.20600000000002</v>
      </c>
      <c r="D50" s="279"/>
      <c r="E50" s="278">
        <f>SUM(E42:E49)</f>
        <v>428.334</v>
      </c>
      <c r="F50" s="279"/>
      <c r="G50" s="280">
        <f>SUM(G42:H49)</f>
        <v>268.12799999999999</v>
      </c>
      <c r="H50" s="281"/>
      <c r="I50" s="61"/>
      <c r="J50" s="56"/>
      <c r="K50" s="56"/>
      <c r="L50" s="56"/>
    </row>
    <row r="51" spans="1:12" ht="14.25" thickBot="1">
      <c r="A51" s="288" t="s">
        <v>17</v>
      </c>
      <c r="B51" s="289"/>
      <c r="C51" s="272">
        <f>C41+C50</f>
        <v>4809.0650000000005</v>
      </c>
      <c r="D51" s="273"/>
      <c r="E51" s="272">
        <f>E41+E50</f>
        <v>4456.5659999999998</v>
      </c>
      <c r="F51" s="273"/>
      <c r="G51" s="276">
        <f>G41+G50</f>
        <v>-352.49900000000042</v>
      </c>
      <c r="H51" s="277"/>
      <c r="I51" s="61"/>
      <c r="J51" s="56"/>
      <c r="K51" s="56"/>
      <c r="L51" s="56"/>
    </row>
    <row r="52" spans="1:12">
      <c r="A52" s="51" t="s">
        <v>109</v>
      </c>
      <c r="B52" s="51"/>
      <c r="C52" s="51"/>
      <c r="D52" s="51"/>
      <c r="E52" s="51"/>
      <c r="F52" s="51"/>
      <c r="G52" s="51"/>
      <c r="H52" s="51"/>
      <c r="I52" s="51"/>
      <c r="J52" s="51"/>
      <c r="K52" s="51"/>
      <c r="L52" s="51"/>
    </row>
  </sheetData>
  <mergeCells count="69">
    <mergeCell ref="G35:H35"/>
    <mergeCell ref="E37:F37"/>
    <mergeCell ref="A3:K4"/>
    <mergeCell ref="A28:B28"/>
    <mergeCell ref="K11:K12"/>
    <mergeCell ref="A8:K8"/>
    <mergeCell ref="C10:E10"/>
    <mergeCell ref="F10:H10"/>
    <mergeCell ref="I10:K10"/>
    <mergeCell ref="E11:E12"/>
    <mergeCell ref="H11:H12"/>
    <mergeCell ref="A19:A27"/>
    <mergeCell ref="A13:A18"/>
    <mergeCell ref="A32:H32"/>
    <mergeCell ref="A36:A41"/>
    <mergeCell ref="J33:K33"/>
    <mergeCell ref="C38:D38"/>
    <mergeCell ref="E40:F40"/>
    <mergeCell ref="C36:D36"/>
    <mergeCell ref="G42:H42"/>
    <mergeCell ref="G37:H37"/>
    <mergeCell ref="G38:H38"/>
    <mergeCell ref="G39:H39"/>
    <mergeCell ref="C40:D40"/>
    <mergeCell ref="G40:H40"/>
    <mergeCell ref="E39:F39"/>
    <mergeCell ref="E38:F38"/>
    <mergeCell ref="E36:F36"/>
    <mergeCell ref="G36:H36"/>
    <mergeCell ref="C39:D39"/>
    <mergeCell ref="G41:H41"/>
    <mergeCell ref="G43:H43"/>
    <mergeCell ref="E44:F44"/>
    <mergeCell ref="E42:F42"/>
    <mergeCell ref="E43:F43"/>
    <mergeCell ref="E41:F41"/>
    <mergeCell ref="G44:H44"/>
    <mergeCell ref="C34:D34"/>
    <mergeCell ref="E34:F34"/>
    <mergeCell ref="G34:H34"/>
    <mergeCell ref="G33:H33"/>
    <mergeCell ref="A51:B51"/>
    <mergeCell ref="C37:D37"/>
    <mergeCell ref="C42:D42"/>
    <mergeCell ref="C47:D47"/>
    <mergeCell ref="A42:A50"/>
    <mergeCell ref="C46:D46"/>
    <mergeCell ref="C41:D41"/>
    <mergeCell ref="C43:D43"/>
    <mergeCell ref="C48:D48"/>
    <mergeCell ref="C49:D49"/>
    <mergeCell ref="C51:D51"/>
    <mergeCell ref="C50:D50"/>
    <mergeCell ref="C45:D45"/>
    <mergeCell ref="C44:D44"/>
    <mergeCell ref="E51:F51"/>
    <mergeCell ref="G48:H48"/>
    <mergeCell ref="G46:H46"/>
    <mergeCell ref="G51:H51"/>
    <mergeCell ref="E50:F50"/>
    <mergeCell ref="G50:H50"/>
    <mergeCell ref="E49:F49"/>
    <mergeCell ref="E47:F47"/>
    <mergeCell ref="G49:H49"/>
    <mergeCell ref="E46:F46"/>
    <mergeCell ref="G47:H47"/>
    <mergeCell ref="E48:F48"/>
    <mergeCell ref="G45:H45"/>
    <mergeCell ref="E45:F45"/>
  </mergeCells>
  <phoneticPr fontId="4"/>
  <pageMargins left="0.78740157480314965" right="0.78740157480314965" top="0.59055118110236227" bottom="0.59055118110236227" header="0.51181102362204722" footer="0.31496062992125984"/>
  <pageSetup paperSize="9" orientation="portrait" r:id="rId1"/>
  <headerFooter alignWithMargins="0">
    <oddFooter>&amp;C４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8"/>
  <sheetViews>
    <sheetView view="pageBreakPreview" zoomScaleNormal="80" zoomScaleSheetLayoutView="100" workbookViewId="0"/>
  </sheetViews>
  <sheetFormatPr defaultRowHeight="13.5"/>
  <cols>
    <col min="1" max="1" width="3.125" customWidth="1"/>
    <col min="2" max="2" width="14.25" customWidth="1"/>
    <col min="3" max="3" width="6.625" customWidth="1"/>
    <col min="4" max="4" width="10.625" customWidth="1"/>
    <col min="5" max="5" width="6.625" customWidth="1"/>
    <col min="6" max="6" width="10.625" customWidth="1"/>
    <col min="7" max="7" width="6.625" customWidth="1"/>
    <col min="8" max="8" width="10.625" customWidth="1"/>
    <col min="9" max="10" width="4.625" customWidth="1"/>
    <col min="11" max="11" width="7.75" customWidth="1"/>
    <col min="12" max="12" width="3.125" customWidth="1"/>
    <col min="13" max="14" width="10.875" style="67" customWidth="1"/>
    <col min="15" max="15" width="12.125" customWidth="1"/>
    <col min="19" max="19" width="10" bestFit="1" customWidth="1"/>
  </cols>
  <sheetData>
    <row r="1" spans="1:15">
      <c r="A1" t="s">
        <v>44</v>
      </c>
    </row>
    <row r="2" spans="1:15" ht="12.75" customHeight="1" thickBot="1"/>
    <row r="3" spans="1:15" ht="23.25" customHeight="1">
      <c r="A3" s="225" t="s">
        <v>137</v>
      </c>
      <c r="B3" s="226"/>
      <c r="C3" s="226"/>
      <c r="D3" s="226"/>
      <c r="E3" s="226"/>
      <c r="F3" s="226"/>
      <c r="G3" s="226"/>
      <c r="H3" s="226"/>
      <c r="I3" s="226"/>
      <c r="J3" s="226"/>
      <c r="K3" s="227"/>
      <c r="L3" s="23"/>
    </row>
    <row r="4" spans="1:15" ht="15" customHeight="1">
      <c r="A4" s="228"/>
      <c r="B4" s="229"/>
      <c r="C4" s="229"/>
      <c r="D4" s="229"/>
      <c r="E4" s="229"/>
      <c r="F4" s="229"/>
      <c r="G4" s="229"/>
      <c r="H4" s="229"/>
      <c r="I4" s="229"/>
      <c r="J4" s="229"/>
      <c r="K4" s="230"/>
      <c r="L4" s="23"/>
      <c r="N4" s="98"/>
    </row>
    <row r="5" spans="1:15" ht="28.5" customHeight="1" thickBot="1">
      <c r="A5" s="231"/>
      <c r="B5" s="232"/>
      <c r="C5" s="232"/>
      <c r="D5" s="232"/>
      <c r="E5" s="232"/>
      <c r="F5" s="232"/>
      <c r="G5" s="232"/>
      <c r="H5" s="232"/>
      <c r="I5" s="232"/>
      <c r="J5" s="232"/>
      <c r="K5" s="233"/>
      <c r="L5" s="23"/>
    </row>
    <row r="6" spans="1:15" ht="12.75" customHeight="1">
      <c r="A6" s="23"/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</row>
    <row r="7" spans="1:15">
      <c r="A7" s="23"/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N7" s="67" t="s">
        <v>63</v>
      </c>
    </row>
    <row r="8" spans="1:15" ht="17.25">
      <c r="A8" s="234" t="s">
        <v>45</v>
      </c>
      <c r="B8" s="234"/>
      <c r="C8" s="234"/>
      <c r="D8" s="234"/>
      <c r="E8" s="234"/>
      <c r="F8" s="234"/>
      <c r="G8" s="234"/>
      <c r="H8" s="234"/>
      <c r="I8" s="62"/>
      <c r="J8" s="62"/>
      <c r="K8" s="62"/>
      <c r="L8" s="25"/>
    </row>
    <row r="9" spans="1:15" ht="19.5" customHeight="1" thickBot="1">
      <c r="G9" s="269" t="s">
        <v>40</v>
      </c>
      <c r="H9" s="269"/>
      <c r="J9" s="269"/>
      <c r="K9" s="269"/>
      <c r="M9"/>
    </row>
    <row r="10" spans="1:15">
      <c r="A10" s="6"/>
      <c r="B10" s="8" t="s">
        <v>1</v>
      </c>
      <c r="C10" s="282" t="s">
        <v>120</v>
      </c>
      <c r="D10" s="285"/>
      <c r="E10" s="282" t="s">
        <v>123</v>
      </c>
      <c r="F10" s="285"/>
      <c r="G10" s="286" t="s">
        <v>41</v>
      </c>
      <c r="H10" s="287"/>
      <c r="I10" s="59"/>
      <c r="J10" s="60"/>
      <c r="K10" s="337"/>
      <c r="L10" s="55"/>
      <c r="M10" s="324" t="s">
        <v>46</v>
      </c>
      <c r="N10" s="324"/>
      <c r="O10" s="324"/>
    </row>
    <row r="11" spans="1:15">
      <c r="A11" s="9" t="s">
        <v>2</v>
      </c>
      <c r="B11" s="203"/>
      <c r="C11" s="92"/>
      <c r="D11" s="63" t="s">
        <v>134</v>
      </c>
      <c r="E11" s="92"/>
      <c r="F11" s="63" t="s">
        <v>43</v>
      </c>
      <c r="G11" s="297" t="s">
        <v>70</v>
      </c>
      <c r="H11" s="298"/>
      <c r="I11" s="59"/>
      <c r="J11" s="60"/>
      <c r="K11" s="337"/>
      <c r="L11" s="55"/>
      <c r="M11" s="205" t="s">
        <v>132</v>
      </c>
      <c r="N11" s="68"/>
      <c r="O11" s="24" t="s">
        <v>133</v>
      </c>
    </row>
    <row r="12" spans="1:15" ht="13.5" customHeight="1">
      <c r="A12" s="317" t="s">
        <v>3</v>
      </c>
      <c r="B12" s="318"/>
      <c r="C12" s="325">
        <v>15913.834000000001</v>
      </c>
      <c r="D12" s="326"/>
      <c r="E12" s="325">
        <v>15764.603999999999</v>
      </c>
      <c r="F12" s="326"/>
      <c r="G12" s="327">
        <f>E12-C12</f>
        <v>-149.23000000000138</v>
      </c>
      <c r="H12" s="328"/>
      <c r="I12" s="61"/>
      <c r="J12" s="56"/>
      <c r="K12" s="56"/>
      <c r="L12" s="56"/>
      <c r="M12" s="206">
        <v>19420.393</v>
      </c>
      <c r="N12" s="207"/>
      <c r="O12" s="206">
        <v>19341.132000000001</v>
      </c>
    </row>
    <row r="13" spans="1:15" ht="13.5" customHeight="1">
      <c r="A13" s="319"/>
      <c r="B13" s="320"/>
      <c r="C13" s="64"/>
      <c r="D13" s="69">
        <f>ROUND(C12/M12,3)</f>
        <v>0.81899999999999995</v>
      </c>
      <c r="E13" s="64"/>
      <c r="F13" s="69">
        <f>ROUND(E12/O12,3)</f>
        <v>0.81499999999999995</v>
      </c>
      <c r="G13" s="65"/>
      <c r="H13" s="66"/>
      <c r="I13" s="61"/>
      <c r="J13" s="56"/>
      <c r="K13" s="56"/>
      <c r="L13" s="56"/>
      <c r="M13" s="208"/>
      <c r="N13" s="209"/>
      <c r="O13" s="208"/>
    </row>
    <row r="14" spans="1:15" ht="13.5" customHeight="1">
      <c r="A14" s="317" t="s">
        <v>4</v>
      </c>
      <c r="B14" s="318"/>
      <c r="C14" s="325">
        <v>462.351</v>
      </c>
      <c r="D14" s="326"/>
      <c r="E14" s="325">
        <v>465.04700000000003</v>
      </c>
      <c r="F14" s="326"/>
      <c r="G14" s="327">
        <f t="shared" ref="G14:G20" si="0">E14-C14</f>
        <v>2.6960000000000264</v>
      </c>
      <c r="H14" s="329"/>
      <c r="I14" s="61"/>
      <c r="J14" s="56"/>
      <c r="K14" s="56"/>
      <c r="L14" s="56"/>
      <c r="M14" s="206">
        <v>504.80500000000001</v>
      </c>
      <c r="N14" s="207"/>
      <c r="O14" s="206">
        <v>497.90300000000002</v>
      </c>
    </row>
    <row r="15" spans="1:15" ht="13.5" customHeight="1">
      <c r="A15" s="319"/>
      <c r="B15" s="320"/>
      <c r="C15" s="64"/>
      <c r="D15" s="69">
        <f>ROUND(C14/M14,3)</f>
        <v>0.91600000000000004</v>
      </c>
      <c r="E15" s="64"/>
      <c r="F15" s="69">
        <f>ROUND(E14/O14,3)</f>
        <v>0.93400000000000005</v>
      </c>
      <c r="G15" s="65"/>
      <c r="H15" s="66"/>
      <c r="I15" s="61"/>
      <c r="J15" s="56"/>
      <c r="K15" s="56"/>
      <c r="L15" s="56"/>
      <c r="M15" s="208"/>
      <c r="N15" s="209"/>
      <c r="O15" s="208"/>
    </row>
    <row r="16" spans="1:15" ht="13.5" customHeight="1">
      <c r="A16" s="317" t="s">
        <v>5</v>
      </c>
      <c r="B16" s="318"/>
      <c r="C16" s="325">
        <v>183.05600000000001</v>
      </c>
      <c r="D16" s="326"/>
      <c r="E16" s="325">
        <v>169.501</v>
      </c>
      <c r="F16" s="326"/>
      <c r="G16" s="327">
        <f>E16-C16</f>
        <v>-13.555000000000007</v>
      </c>
      <c r="H16" s="329"/>
      <c r="I16" s="61"/>
      <c r="J16" s="56"/>
      <c r="K16" s="56"/>
      <c r="L16" s="56"/>
      <c r="M16" s="206">
        <v>227.34700000000001</v>
      </c>
      <c r="N16" s="207"/>
      <c r="O16" s="206">
        <v>214.90299999999999</v>
      </c>
    </row>
    <row r="17" spans="1:15" ht="13.5" customHeight="1">
      <c r="A17" s="319"/>
      <c r="B17" s="320"/>
      <c r="C17" s="64"/>
      <c r="D17" s="69">
        <f>ROUND(C16/M16,3)</f>
        <v>0.80500000000000005</v>
      </c>
      <c r="E17" s="64"/>
      <c r="F17" s="69">
        <f>ROUND(E16/O16,3)</f>
        <v>0.78900000000000003</v>
      </c>
      <c r="G17" s="65"/>
      <c r="H17" s="66"/>
      <c r="I17" s="61"/>
      <c r="J17" s="56"/>
      <c r="K17" s="56"/>
      <c r="L17" s="56"/>
      <c r="M17" s="208"/>
      <c r="N17" s="209"/>
      <c r="O17" s="208"/>
    </row>
    <row r="18" spans="1:15">
      <c r="A18" s="317" t="s">
        <v>6</v>
      </c>
      <c r="B18" s="318"/>
      <c r="C18" s="325">
        <v>50900.341</v>
      </c>
      <c r="D18" s="326"/>
      <c r="E18" s="325">
        <v>51899.254000000001</v>
      </c>
      <c r="F18" s="326"/>
      <c r="G18" s="327">
        <f>E18-C18</f>
        <v>998.91300000000047</v>
      </c>
      <c r="H18" s="329"/>
      <c r="I18" s="61"/>
      <c r="J18" s="56"/>
      <c r="K18" s="56"/>
      <c r="L18" s="56"/>
      <c r="M18" s="206">
        <v>60796.3</v>
      </c>
      <c r="N18" s="207"/>
      <c r="O18" s="206">
        <v>61709.362999999998</v>
      </c>
    </row>
    <row r="19" spans="1:15">
      <c r="A19" s="319"/>
      <c r="B19" s="320"/>
      <c r="C19" s="64"/>
      <c r="D19" s="69">
        <f>ROUND(C18/M18,3)</f>
        <v>0.83699999999999997</v>
      </c>
      <c r="E19" s="64"/>
      <c r="F19" s="69">
        <f>ROUND(E18/O18,3)</f>
        <v>0.84099999999999997</v>
      </c>
      <c r="G19" s="65"/>
      <c r="H19" s="66"/>
      <c r="I19" s="61"/>
      <c r="J19" s="56"/>
      <c r="K19" s="56"/>
      <c r="L19" s="56"/>
      <c r="M19" s="208"/>
      <c r="N19" s="209"/>
      <c r="O19" s="208"/>
    </row>
    <row r="20" spans="1:15">
      <c r="A20" s="317" t="s">
        <v>7</v>
      </c>
      <c r="B20" s="318"/>
      <c r="C20" s="325">
        <v>17834.131000000001</v>
      </c>
      <c r="D20" s="326"/>
      <c r="E20" s="325">
        <v>17705.806</v>
      </c>
      <c r="F20" s="326"/>
      <c r="G20" s="327">
        <f t="shared" si="0"/>
        <v>-128.32500000000073</v>
      </c>
      <c r="H20" s="329"/>
      <c r="I20" s="61"/>
      <c r="J20" s="56"/>
      <c r="K20" s="56"/>
      <c r="L20" s="56"/>
      <c r="M20" s="206">
        <v>42377.569000000003</v>
      </c>
      <c r="N20" s="207"/>
      <c r="O20" s="206">
        <v>42419.540999999997</v>
      </c>
    </row>
    <row r="21" spans="1:15">
      <c r="A21" s="319"/>
      <c r="B21" s="320"/>
      <c r="C21" s="64"/>
      <c r="D21" s="69">
        <f>ROUND(C20/M20,3)</f>
        <v>0.42099999999999999</v>
      </c>
      <c r="E21" s="64"/>
      <c r="F21" s="69">
        <f>ROUND(E20/O20,3)</f>
        <v>0.41699999999999998</v>
      </c>
      <c r="G21" s="65"/>
      <c r="H21" s="66"/>
      <c r="I21" s="61"/>
      <c r="J21" s="56"/>
      <c r="K21" s="56"/>
      <c r="L21" s="56"/>
      <c r="M21" s="208"/>
      <c r="N21" s="209"/>
      <c r="O21" s="208"/>
    </row>
    <row r="22" spans="1:15">
      <c r="A22" s="317" t="s">
        <v>11</v>
      </c>
      <c r="B22" s="318"/>
      <c r="C22" s="325">
        <v>185.726</v>
      </c>
      <c r="D22" s="326"/>
      <c r="E22" s="325">
        <v>183.25700000000001</v>
      </c>
      <c r="F22" s="326"/>
      <c r="G22" s="340">
        <f t="shared" ref="G22:G32" si="1">E22-C22</f>
        <v>-2.4689999999999941</v>
      </c>
      <c r="H22" s="341"/>
      <c r="I22" s="61"/>
      <c r="J22" s="56"/>
      <c r="K22" s="56"/>
      <c r="L22" s="56"/>
      <c r="M22" s="210">
        <v>185.76400000000001</v>
      </c>
      <c r="N22" s="207"/>
      <c r="O22" s="210">
        <v>183.845</v>
      </c>
    </row>
    <row r="23" spans="1:15">
      <c r="A23" s="319"/>
      <c r="B23" s="320"/>
      <c r="C23" s="155"/>
      <c r="D23" s="156">
        <f>ROUND(C22/M22,3)</f>
        <v>1</v>
      </c>
      <c r="E23" s="155"/>
      <c r="F23" s="156">
        <f>ROUND(E22/O22,3)</f>
        <v>0.997</v>
      </c>
      <c r="G23" s="157"/>
      <c r="H23" s="158"/>
      <c r="I23" s="61"/>
      <c r="J23" s="56"/>
      <c r="K23" s="56"/>
      <c r="L23" s="56"/>
      <c r="M23" s="211"/>
      <c r="N23" s="209"/>
      <c r="O23" s="211"/>
    </row>
    <row r="24" spans="1:15">
      <c r="A24" s="317" t="s">
        <v>13</v>
      </c>
      <c r="B24" s="318"/>
      <c r="C24" s="325">
        <v>177.15700000000001</v>
      </c>
      <c r="D24" s="326"/>
      <c r="E24" s="325">
        <v>174.63200000000001</v>
      </c>
      <c r="F24" s="326"/>
      <c r="G24" s="340">
        <f t="shared" si="1"/>
        <v>-2.5250000000000057</v>
      </c>
      <c r="H24" s="341"/>
      <c r="I24" s="61"/>
      <c r="J24" s="56"/>
      <c r="K24" s="56"/>
      <c r="L24" s="56"/>
      <c r="M24" s="210">
        <v>260.613</v>
      </c>
      <c r="N24" s="207"/>
      <c r="O24" s="210">
        <v>265.85899999999998</v>
      </c>
    </row>
    <row r="25" spans="1:15">
      <c r="A25" s="319"/>
      <c r="B25" s="320"/>
      <c r="C25" s="155"/>
      <c r="D25" s="156">
        <f>ROUND(C24/M24,3)</f>
        <v>0.68</v>
      </c>
      <c r="E25" s="155"/>
      <c r="F25" s="156">
        <f>ROUND(E24/O24,3)</f>
        <v>0.65700000000000003</v>
      </c>
      <c r="G25" s="157"/>
      <c r="H25" s="158"/>
      <c r="I25" s="61"/>
      <c r="J25" s="56"/>
      <c r="K25" s="56"/>
      <c r="L25" s="56"/>
      <c r="M25" s="211"/>
      <c r="N25" s="209"/>
      <c r="O25" s="211"/>
    </row>
    <row r="26" spans="1:15">
      <c r="A26" s="317" t="s">
        <v>8</v>
      </c>
      <c r="B26" s="318"/>
      <c r="C26" s="325">
        <v>172.953</v>
      </c>
      <c r="D26" s="326"/>
      <c r="E26" s="325">
        <v>119.749</v>
      </c>
      <c r="F26" s="326"/>
      <c r="G26" s="340">
        <f t="shared" si="1"/>
        <v>-53.204000000000008</v>
      </c>
      <c r="H26" s="341"/>
      <c r="I26" s="61"/>
      <c r="J26" s="56"/>
      <c r="K26" s="56"/>
      <c r="L26" s="56"/>
      <c r="M26" s="210">
        <v>619.95000000000005</v>
      </c>
      <c r="N26" s="207"/>
      <c r="O26" s="210">
        <v>579.79399999999998</v>
      </c>
    </row>
    <row r="27" spans="1:15">
      <c r="A27" s="319"/>
      <c r="B27" s="320"/>
      <c r="C27" s="155"/>
      <c r="D27" s="156">
        <f>ROUND(C26/M26,3)</f>
        <v>0.27900000000000003</v>
      </c>
      <c r="E27" s="155"/>
      <c r="F27" s="156">
        <f>ROUND(E26/O26,3)</f>
        <v>0.20699999999999999</v>
      </c>
      <c r="G27" s="157"/>
      <c r="H27" s="158"/>
      <c r="I27" s="61"/>
      <c r="J27" s="56"/>
      <c r="K27" s="56"/>
      <c r="L27" s="56"/>
      <c r="M27" s="211"/>
      <c r="N27" s="209"/>
      <c r="O27" s="211"/>
    </row>
    <row r="28" spans="1:15" ht="13.5" customHeight="1">
      <c r="A28" s="321" t="s">
        <v>14</v>
      </c>
      <c r="B28" s="322"/>
      <c r="C28" s="325">
        <v>421.55700000000002</v>
      </c>
      <c r="D28" s="326"/>
      <c r="E28" s="325">
        <v>3116.808</v>
      </c>
      <c r="F28" s="326"/>
      <c r="G28" s="340">
        <f t="shared" si="1"/>
        <v>2695.2510000000002</v>
      </c>
      <c r="H28" s="341"/>
      <c r="I28" s="61"/>
      <c r="J28" s="56"/>
      <c r="K28" s="56"/>
      <c r="L28" s="56"/>
      <c r="M28" s="210">
        <v>649.60400000000004</v>
      </c>
      <c r="N28" s="207"/>
      <c r="O28" s="210">
        <v>3334.5419999999999</v>
      </c>
    </row>
    <row r="29" spans="1:15" ht="13.5" customHeight="1">
      <c r="A29" s="323"/>
      <c r="B29" s="322"/>
      <c r="C29" s="155"/>
      <c r="D29" s="156">
        <f>ROUND(C28/M28,3)</f>
        <v>0.64900000000000002</v>
      </c>
      <c r="E29" s="155"/>
      <c r="F29" s="156">
        <f>ROUND(E28/O28,3)</f>
        <v>0.93500000000000005</v>
      </c>
      <c r="G29" s="157"/>
      <c r="H29" s="158"/>
      <c r="I29" s="61"/>
      <c r="J29" s="56"/>
      <c r="K29" s="56"/>
      <c r="L29" s="56"/>
      <c r="M29" s="211"/>
      <c r="N29" s="209"/>
      <c r="O29" s="211"/>
    </row>
    <row r="30" spans="1:15">
      <c r="A30" s="321" t="s">
        <v>15</v>
      </c>
      <c r="B30" s="322"/>
      <c r="C30" s="325">
        <v>624.34400000000005</v>
      </c>
      <c r="D30" s="326"/>
      <c r="E30" s="325">
        <v>567.02099999999996</v>
      </c>
      <c r="F30" s="326"/>
      <c r="G30" s="340">
        <f t="shared" si="1"/>
        <v>-57.323000000000093</v>
      </c>
      <c r="H30" s="341"/>
      <c r="I30" s="61"/>
      <c r="J30" s="56"/>
      <c r="K30" s="56"/>
      <c r="L30" s="56"/>
      <c r="M30" s="210">
        <v>638.82600000000002</v>
      </c>
      <c r="N30" s="207"/>
      <c r="O30" s="210">
        <v>571.74599999999998</v>
      </c>
    </row>
    <row r="31" spans="1:15">
      <c r="A31" s="323"/>
      <c r="B31" s="322"/>
      <c r="C31" s="155"/>
      <c r="D31" s="156">
        <f>ROUND(C30/M30,3)</f>
        <v>0.97699999999999998</v>
      </c>
      <c r="E31" s="155"/>
      <c r="F31" s="156">
        <f>ROUND(E30/O30,3)</f>
        <v>0.99199999999999999</v>
      </c>
      <c r="G31" s="157"/>
      <c r="H31" s="158"/>
      <c r="I31" s="61"/>
      <c r="J31" s="56"/>
      <c r="K31" s="56"/>
      <c r="L31" s="56"/>
      <c r="M31" s="208"/>
      <c r="N31" s="209"/>
      <c r="O31" s="208"/>
    </row>
    <row r="32" spans="1:15" ht="13.5" customHeight="1">
      <c r="A32" s="336" t="s">
        <v>16</v>
      </c>
      <c r="B32" s="322"/>
      <c r="C32" s="325">
        <v>357.69299999999998</v>
      </c>
      <c r="D32" s="326"/>
      <c r="E32" s="325">
        <v>341.572</v>
      </c>
      <c r="F32" s="326"/>
      <c r="G32" s="340">
        <f t="shared" si="1"/>
        <v>-16.120999999999981</v>
      </c>
      <c r="H32" s="341"/>
      <c r="I32" s="61"/>
      <c r="J32" s="56"/>
      <c r="K32" s="56"/>
      <c r="L32" s="56"/>
      <c r="M32" s="206">
        <v>470.24200000000002</v>
      </c>
      <c r="N32" s="207"/>
      <c r="O32" s="206">
        <v>449.97</v>
      </c>
    </row>
    <row r="33" spans="1:15" ht="13.5" customHeight="1">
      <c r="A33" s="323"/>
      <c r="B33" s="322"/>
      <c r="C33" s="155"/>
      <c r="D33" s="156">
        <f>ROUND(C32/M32,3)</f>
        <v>0.76100000000000001</v>
      </c>
      <c r="E33" s="155"/>
      <c r="F33" s="156">
        <f>ROUND(E32/O32,3)</f>
        <v>0.75900000000000001</v>
      </c>
      <c r="G33" s="157"/>
      <c r="H33" s="158"/>
      <c r="I33" s="61"/>
      <c r="J33" s="56"/>
      <c r="K33" s="56"/>
      <c r="L33" s="56"/>
      <c r="M33" s="212"/>
      <c r="N33" s="213"/>
      <c r="O33" s="212"/>
    </row>
    <row r="34" spans="1:15">
      <c r="A34" s="330" t="s">
        <v>17</v>
      </c>
      <c r="B34" s="331"/>
      <c r="C34" s="334">
        <f>C12+C14+C16+C18+C20+C22+C24+C26+C28+C30+C32</f>
        <v>87233.142999999982</v>
      </c>
      <c r="D34" s="335"/>
      <c r="E34" s="334">
        <f>E12+E14+E16+E18+E20+E22+E24+E26+E28+E30+E32</f>
        <v>90507.250999999989</v>
      </c>
      <c r="F34" s="335"/>
      <c r="G34" s="338">
        <f>G12+G14+G16+G18+G20+G22+G24+G26+G28+G30+G32</f>
        <v>3274.1079999999984</v>
      </c>
      <c r="H34" s="339"/>
      <c r="I34" s="56"/>
      <c r="J34" s="56"/>
      <c r="K34" s="56"/>
      <c r="L34" s="56"/>
      <c r="M34" s="207">
        <f>M12+M14+M16+M18+M20+M22+M24+M26+M28+M30+M32</f>
        <v>126151.413</v>
      </c>
      <c r="N34" s="214"/>
      <c r="O34" s="207">
        <f>O12+O14+O16+O18+O20+O22+O24+O26+O28+O30+O32</f>
        <v>129568.59799999998</v>
      </c>
    </row>
    <row r="35" spans="1:15" ht="14.25" thickBot="1">
      <c r="A35" s="332"/>
      <c r="B35" s="333"/>
      <c r="C35" s="170"/>
      <c r="D35" s="171">
        <f>ROUND(C34/M34,3)</f>
        <v>0.69099999999999995</v>
      </c>
      <c r="E35" s="170"/>
      <c r="F35" s="171">
        <f>ROUND(E34/O34,3)</f>
        <v>0.69899999999999995</v>
      </c>
      <c r="G35" s="172"/>
      <c r="H35" s="173"/>
      <c r="I35" s="56"/>
      <c r="J35" s="56"/>
      <c r="K35" s="56"/>
      <c r="L35" s="56"/>
    </row>
    <row r="36" spans="1:15">
      <c r="A36" s="51" t="s">
        <v>110</v>
      </c>
      <c r="B36" s="51"/>
      <c r="C36" s="51"/>
      <c r="D36" s="51"/>
      <c r="E36" s="51"/>
      <c r="F36" s="51"/>
      <c r="G36" s="51"/>
      <c r="H36" s="51"/>
      <c r="I36" s="51"/>
      <c r="J36" s="51"/>
      <c r="K36" s="51"/>
      <c r="L36" s="51"/>
    </row>
    <row r="38" spans="1:15">
      <c r="F38" s="218">
        <f>(E12+E18+E20)/E34</f>
        <v>0.94323563092199114</v>
      </c>
    </row>
  </sheetData>
  <mergeCells count="58">
    <mergeCell ref="G34:H34"/>
    <mergeCell ref="C22:D22"/>
    <mergeCell ref="E32:F32"/>
    <mergeCell ref="G32:H32"/>
    <mergeCell ref="G24:H24"/>
    <mergeCell ref="G26:H26"/>
    <mergeCell ref="C34:D34"/>
    <mergeCell ref="C28:D28"/>
    <mergeCell ref="C30:D30"/>
    <mergeCell ref="G28:H28"/>
    <mergeCell ref="G30:H30"/>
    <mergeCell ref="G22:H22"/>
    <mergeCell ref="A3:K5"/>
    <mergeCell ref="J9:K9"/>
    <mergeCell ref="G9:H9"/>
    <mergeCell ref="K10:K11"/>
    <mergeCell ref="A8:H8"/>
    <mergeCell ref="G16:H16"/>
    <mergeCell ref="E28:F28"/>
    <mergeCell ref="C26:D26"/>
    <mergeCell ref="C16:D16"/>
    <mergeCell ref="E16:F16"/>
    <mergeCell ref="E22:F22"/>
    <mergeCell ref="E18:F18"/>
    <mergeCell ref="G20:H20"/>
    <mergeCell ref="C18:D18"/>
    <mergeCell ref="C20:D20"/>
    <mergeCell ref="G18:H18"/>
    <mergeCell ref="E20:F20"/>
    <mergeCell ref="A34:B35"/>
    <mergeCell ref="E34:F34"/>
    <mergeCell ref="E30:F30"/>
    <mergeCell ref="E24:F24"/>
    <mergeCell ref="E26:F26"/>
    <mergeCell ref="C24:D24"/>
    <mergeCell ref="C32:D32"/>
    <mergeCell ref="A32:B33"/>
    <mergeCell ref="M10:O10"/>
    <mergeCell ref="C14:D14"/>
    <mergeCell ref="G10:H10"/>
    <mergeCell ref="G11:H11"/>
    <mergeCell ref="C10:D10"/>
    <mergeCell ref="E10:F10"/>
    <mergeCell ref="E12:F12"/>
    <mergeCell ref="E14:F14"/>
    <mergeCell ref="G12:H12"/>
    <mergeCell ref="C12:D12"/>
    <mergeCell ref="G14:H14"/>
    <mergeCell ref="A12:B13"/>
    <mergeCell ref="A14:B15"/>
    <mergeCell ref="A16:B17"/>
    <mergeCell ref="A18:B19"/>
    <mergeCell ref="A20:B21"/>
    <mergeCell ref="A22:B23"/>
    <mergeCell ref="A24:B25"/>
    <mergeCell ref="A26:B27"/>
    <mergeCell ref="A28:B29"/>
    <mergeCell ref="A30:B31"/>
  </mergeCells>
  <phoneticPr fontId="4"/>
  <pageMargins left="0.78740157480314965" right="0.78740157480314965" top="0.59055118110236227" bottom="0.59055118110236227" header="0.51181102362204722" footer="0.31496062992125984"/>
  <pageSetup paperSize="9" orientation="portrait" r:id="rId1"/>
  <headerFooter alignWithMargins="0">
    <oddFooter>&amp;C５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4"/>
  <sheetViews>
    <sheetView showZeros="0" view="pageBreakPreview" zoomScaleNormal="75" zoomScaleSheetLayoutView="100" workbookViewId="0"/>
  </sheetViews>
  <sheetFormatPr defaultColWidth="8" defaultRowHeight="12"/>
  <cols>
    <col min="1" max="1" width="3.25" style="27" customWidth="1"/>
    <col min="2" max="2" width="0.75" style="27" customWidth="1"/>
    <col min="3" max="3" width="13.5" style="27" customWidth="1"/>
    <col min="4" max="4" width="0.75" style="27" customWidth="1"/>
    <col min="5" max="12" width="8.125" style="27" customWidth="1"/>
    <col min="13" max="13" width="9.125" style="27" customWidth="1"/>
    <col min="14" max="14" width="8.5" style="27" customWidth="1"/>
    <col min="15" max="16384" width="8" style="27"/>
  </cols>
  <sheetData>
    <row r="1" spans="1:14" s="33" customFormat="1" ht="13.5">
      <c r="A1" s="33" t="s">
        <v>48</v>
      </c>
    </row>
    <row r="2" spans="1:14" ht="6" customHeight="1" thickBot="1"/>
    <row r="3" spans="1:14">
      <c r="A3" s="243" t="s">
        <v>138</v>
      </c>
      <c r="B3" s="244"/>
      <c r="C3" s="244"/>
      <c r="D3" s="244"/>
      <c r="E3" s="244"/>
      <c r="F3" s="244"/>
      <c r="G3" s="244"/>
      <c r="H3" s="244"/>
      <c r="I3" s="244"/>
      <c r="J3" s="244"/>
      <c r="K3" s="244"/>
      <c r="L3" s="244"/>
      <c r="M3" s="245"/>
    </row>
    <row r="4" spans="1:14">
      <c r="A4" s="246"/>
      <c r="B4" s="247"/>
      <c r="C4" s="247"/>
      <c r="D4" s="247"/>
      <c r="E4" s="247"/>
      <c r="F4" s="247"/>
      <c r="G4" s="247"/>
      <c r="H4" s="247"/>
      <c r="I4" s="247"/>
      <c r="J4" s="247"/>
      <c r="K4" s="247"/>
      <c r="L4" s="247"/>
      <c r="M4" s="248"/>
    </row>
    <row r="5" spans="1:14">
      <c r="A5" s="246"/>
      <c r="B5" s="247"/>
      <c r="C5" s="247"/>
      <c r="D5" s="247"/>
      <c r="E5" s="247"/>
      <c r="F5" s="247"/>
      <c r="G5" s="247"/>
      <c r="H5" s="247"/>
      <c r="I5" s="247"/>
      <c r="J5" s="247"/>
      <c r="K5" s="247"/>
      <c r="L5" s="247"/>
      <c r="M5" s="248"/>
      <c r="N5" s="168"/>
    </row>
    <row r="6" spans="1:14" ht="30" customHeight="1" thickBot="1">
      <c r="A6" s="249"/>
      <c r="B6" s="250"/>
      <c r="C6" s="250"/>
      <c r="D6" s="250"/>
      <c r="E6" s="250"/>
      <c r="F6" s="250"/>
      <c r="G6" s="250"/>
      <c r="H6" s="250"/>
      <c r="I6" s="250"/>
      <c r="J6" s="250"/>
      <c r="K6" s="250"/>
      <c r="L6" s="250"/>
      <c r="M6" s="251"/>
    </row>
    <row r="26" ht="13.5" customHeight="1"/>
    <row r="27" ht="13.5" customHeight="1"/>
    <row r="28" ht="13.5" customHeight="1"/>
    <row r="29" ht="13.5" customHeight="1"/>
    <row r="30" ht="13.5" customHeight="1"/>
    <row r="31" ht="13.5" customHeight="1"/>
    <row r="32" ht="13.5" customHeight="1"/>
    <row r="33" spans="1:14" ht="13.5" customHeight="1"/>
    <row r="34" spans="1:14" ht="13.5" customHeight="1"/>
    <row r="35" spans="1:14" ht="26.25" customHeight="1">
      <c r="A35" s="342" t="s">
        <v>116</v>
      </c>
      <c r="B35" s="343"/>
      <c r="C35" s="343"/>
      <c r="D35" s="343"/>
      <c r="E35" s="343"/>
      <c r="F35" s="343"/>
      <c r="G35" s="343"/>
      <c r="H35" s="343"/>
      <c r="I35" s="343"/>
      <c r="J35" s="343"/>
      <c r="K35" s="343"/>
      <c r="L35" s="343"/>
      <c r="M35" s="343"/>
    </row>
    <row r="36" spans="1:14" ht="13.5" customHeight="1" thickBot="1">
      <c r="L36" s="269" t="s">
        <v>72</v>
      </c>
      <c r="M36" s="269"/>
    </row>
    <row r="37" spans="1:14" s="33" customFormat="1" ht="17.25" customHeight="1">
      <c r="A37" s="261" t="s">
        <v>24</v>
      </c>
      <c r="B37" s="262"/>
      <c r="C37" s="262"/>
      <c r="D37" s="263"/>
      <c r="E37" s="257" t="s">
        <v>49</v>
      </c>
      <c r="F37" s="257"/>
      <c r="G37" s="257"/>
      <c r="H37" s="257"/>
      <c r="I37" s="257"/>
      <c r="J37" s="258" t="s">
        <v>71</v>
      </c>
      <c r="K37" s="259"/>
      <c r="L37" s="259"/>
      <c r="M37" s="260"/>
      <c r="N37" s="70"/>
    </row>
    <row r="38" spans="1:14" s="33" customFormat="1" ht="32.25" customHeight="1">
      <c r="A38" s="264" t="s">
        <v>27</v>
      </c>
      <c r="B38" s="265"/>
      <c r="C38" s="265"/>
      <c r="D38" s="266"/>
      <c r="E38" s="34" t="s">
        <v>90</v>
      </c>
      <c r="F38" s="88" t="s">
        <v>93</v>
      </c>
      <c r="G38" s="34" t="s">
        <v>96</v>
      </c>
      <c r="H38" s="34" t="s">
        <v>121</v>
      </c>
      <c r="I38" s="34" t="s">
        <v>122</v>
      </c>
      <c r="J38" s="35" t="s">
        <v>97</v>
      </c>
      <c r="K38" s="35" t="s">
        <v>127</v>
      </c>
      <c r="L38" s="216" t="s">
        <v>128</v>
      </c>
      <c r="M38" s="215" t="s">
        <v>129</v>
      </c>
      <c r="N38" s="71"/>
    </row>
    <row r="39" spans="1:14" s="33" customFormat="1" ht="17.25" customHeight="1">
      <c r="A39" s="267" t="s">
        <v>21</v>
      </c>
      <c r="B39" s="37"/>
      <c r="C39" s="38" t="s">
        <v>3</v>
      </c>
      <c r="D39" s="39"/>
      <c r="E39" s="40">
        <v>3880</v>
      </c>
      <c r="F39" s="40">
        <v>3868</v>
      </c>
      <c r="G39" s="89">
        <v>3512</v>
      </c>
      <c r="H39" s="40">
        <v>3504.9</v>
      </c>
      <c r="I39" s="40">
        <v>2957.8</v>
      </c>
      <c r="J39" s="75">
        <f t="shared" ref="J39:M43" si="0">IF(AND(E39=0,F39=0),"－ ",IF(AND(E39&gt;0,F39=0),"皆減 ",IF(AND(E39=0,F39&gt;0),"皆増 ",ROUND((F39-E39)/E39*100,1))))</f>
        <v>-0.3</v>
      </c>
      <c r="K39" s="75">
        <f t="shared" si="0"/>
        <v>-9.1999999999999993</v>
      </c>
      <c r="L39" s="75">
        <f t="shared" si="0"/>
        <v>-0.2</v>
      </c>
      <c r="M39" s="113">
        <f t="shared" si="0"/>
        <v>-15.6</v>
      </c>
      <c r="N39" s="44"/>
    </row>
    <row r="40" spans="1:14" s="33" customFormat="1" ht="17.25" customHeight="1">
      <c r="A40" s="268"/>
      <c r="B40" s="43"/>
      <c r="C40" s="38" t="s">
        <v>4</v>
      </c>
      <c r="D40" s="39"/>
      <c r="E40" s="196">
        <v>0</v>
      </c>
      <c r="F40" s="196">
        <v>0</v>
      </c>
      <c r="G40" s="197">
        <v>0</v>
      </c>
      <c r="H40" s="196">
        <v>0</v>
      </c>
      <c r="I40" s="196"/>
      <c r="J40" s="106" t="s">
        <v>75</v>
      </c>
      <c r="K40" s="107" t="s">
        <v>81</v>
      </c>
      <c r="L40" s="106" t="s">
        <v>75</v>
      </c>
      <c r="M40" s="201" t="s">
        <v>75</v>
      </c>
      <c r="N40" s="44"/>
    </row>
    <row r="41" spans="1:14" s="33" customFormat="1" ht="17.25" customHeight="1">
      <c r="A41" s="268"/>
      <c r="B41" s="43"/>
      <c r="C41" s="38" t="s">
        <v>5</v>
      </c>
      <c r="D41" s="39"/>
      <c r="E41" s="40">
        <v>14</v>
      </c>
      <c r="F41" s="40">
        <v>9</v>
      </c>
      <c r="G41" s="89">
        <v>0</v>
      </c>
      <c r="H41" s="40">
        <v>0</v>
      </c>
      <c r="I41" s="40"/>
      <c r="J41" s="75">
        <f t="shared" si="0"/>
        <v>-35.700000000000003</v>
      </c>
      <c r="K41" s="75" t="str">
        <f t="shared" ref="K41" si="1">IF(AND(F41=0,G41=0),"－ ",IF(AND(F41&gt;0,G41=0),"皆減 ",IF(AND(F41=0,G41&gt;0),"皆増 ",ROUND((G41-F41)/F41*100,1))))</f>
        <v xml:space="preserve">皆減 </v>
      </c>
      <c r="L41" s="107" t="str">
        <f t="shared" ref="L41" si="2">IF(AND(G41=0,H41=0),"－ ",IF(AND(G41&gt;0,H41=0),"皆減 ",IF(AND(G41=0,H41&gt;0),"皆増 ",ROUND((H41-G41)/G41*100,1))))</f>
        <v xml:space="preserve">－ </v>
      </c>
      <c r="M41" s="113" t="str">
        <f t="shared" ref="M41" si="3">IF(AND(H41=0,I41=0),"－ ",IF(AND(H41&gt;0,I41=0),"皆減 ",IF(AND(H41=0,I41&gt;0),"皆増 ",ROUND((I41-H41)/H41*100,1))))</f>
        <v xml:space="preserve">－ </v>
      </c>
      <c r="N41" s="44"/>
    </row>
    <row r="42" spans="1:14" s="33" customFormat="1" ht="17.25" customHeight="1">
      <c r="A42" s="268"/>
      <c r="B42" s="43"/>
      <c r="C42" s="38" t="s">
        <v>6</v>
      </c>
      <c r="D42" s="39"/>
      <c r="E42" s="40">
        <v>8092</v>
      </c>
      <c r="F42" s="40">
        <v>3584</v>
      </c>
      <c r="G42" s="89">
        <v>2323</v>
      </c>
      <c r="H42" s="40">
        <v>4139</v>
      </c>
      <c r="I42" s="40">
        <v>3265.7</v>
      </c>
      <c r="J42" s="75">
        <f>IF(AND(E42=0,F42=0),"－ ",IF(AND(E42&gt;0,F42=0),"皆減 ",IF(AND(E42=0,F42&gt;0),"皆増 ",ROUND((F42-E42)/E42*100,1))))</f>
        <v>-55.7</v>
      </c>
      <c r="K42" s="75">
        <f t="shared" ref="K42:L45" si="4">IF(AND(F42=0,G42=0),"－ ",IF(AND(F42&gt;0,G42=0),"皆減 ",IF(AND(F42=0,G42&gt;0),"皆増 ",ROUND((G42-F42)/F42*100,1))))</f>
        <v>-35.200000000000003</v>
      </c>
      <c r="L42" s="75">
        <f t="shared" si="4"/>
        <v>78.2</v>
      </c>
      <c r="M42" s="113">
        <f t="shared" si="0"/>
        <v>-21.1</v>
      </c>
      <c r="N42" s="44"/>
    </row>
    <row r="43" spans="1:14" s="33" customFormat="1" ht="17.25" customHeight="1">
      <c r="A43" s="268"/>
      <c r="B43" s="43"/>
      <c r="C43" s="38" t="s">
        <v>7</v>
      </c>
      <c r="D43" s="39"/>
      <c r="E43" s="40">
        <v>8383</v>
      </c>
      <c r="F43" s="40">
        <v>8324</v>
      </c>
      <c r="G43" s="89">
        <v>8964</v>
      </c>
      <c r="H43" s="40">
        <v>9150.4</v>
      </c>
      <c r="I43" s="40">
        <v>11894.433999999999</v>
      </c>
      <c r="J43" s="75">
        <f>IF(AND(E43=0,F43=0),"－ ",IF(AND(E43&gt;0,F43=0),"皆減 ",IF(AND(E43=0,F43&gt;0),"皆増 ",ROUND((F43-E43)/E43*100,1))))</f>
        <v>-0.7</v>
      </c>
      <c r="K43" s="75">
        <f t="shared" si="4"/>
        <v>7.7</v>
      </c>
      <c r="L43" s="75">
        <f t="shared" si="4"/>
        <v>2.1</v>
      </c>
      <c r="M43" s="113">
        <f t="shared" si="0"/>
        <v>30</v>
      </c>
      <c r="N43" s="44"/>
    </row>
    <row r="44" spans="1:14" s="33" customFormat="1" ht="17.25" customHeight="1">
      <c r="A44" s="268"/>
      <c r="B44" s="130"/>
      <c r="C44" s="131" t="s">
        <v>9</v>
      </c>
      <c r="D44" s="132"/>
      <c r="E44" s="114">
        <f t="shared" ref="E44:H44" si="5">SUM(E39:E43)</f>
        <v>20369</v>
      </c>
      <c r="F44" s="114">
        <f t="shared" si="5"/>
        <v>15785</v>
      </c>
      <c r="G44" s="114">
        <f t="shared" si="5"/>
        <v>14799</v>
      </c>
      <c r="H44" s="114">
        <f t="shared" si="5"/>
        <v>16794.3</v>
      </c>
      <c r="I44" s="114">
        <f>SUM(I39:I43)</f>
        <v>18117.934000000001</v>
      </c>
      <c r="J44" s="115">
        <f>IF(AND(E44=0,F44=0),"－ ",IF(AND(E44&gt;0,F44=0),"皆減 ",IF(AND(E44=0,F44&gt;0),"皆増 ",ROUND((F44-E44)/E44*100,1))))</f>
        <v>-22.5</v>
      </c>
      <c r="K44" s="115">
        <f t="shared" si="4"/>
        <v>-6.2</v>
      </c>
      <c r="L44" s="115">
        <f t="shared" si="4"/>
        <v>13.5</v>
      </c>
      <c r="M44" s="109">
        <f t="shared" ref="M44:M54" si="6">IF(AND(H44=0,I44=0),"－ ",IF(AND(H44&gt;0,I44=0),"皆減 ",IF(AND(H44=0,I44&gt;0),"皆増 ",ROUND((I44-H44)/H44*100,1))))</f>
        <v>7.9</v>
      </c>
      <c r="N44" s="44"/>
    </row>
    <row r="45" spans="1:14" s="33" customFormat="1" ht="17.25" customHeight="1">
      <c r="A45" s="267" t="s">
        <v>22</v>
      </c>
      <c r="B45" s="37"/>
      <c r="C45" s="38" t="s">
        <v>5</v>
      </c>
      <c r="D45" s="39"/>
      <c r="E45" s="40">
        <v>344</v>
      </c>
      <c r="F45" s="40">
        <v>530</v>
      </c>
      <c r="G45" s="89">
        <v>169</v>
      </c>
      <c r="H45" s="40">
        <v>175</v>
      </c>
      <c r="I45" s="40">
        <v>216.7</v>
      </c>
      <c r="J45" s="75">
        <f>IF(AND(E45=0,F45=0),"－ ",IF(AND(E45&gt;0,F45=0),"皆減 ",IF(AND(E45=0,F45&gt;0),"皆増 ",ROUND((F45-E45)/E45*100,1))))</f>
        <v>54.1</v>
      </c>
      <c r="K45" s="75">
        <f t="shared" si="4"/>
        <v>-68.099999999999994</v>
      </c>
      <c r="L45" s="75">
        <f t="shared" si="4"/>
        <v>3.6</v>
      </c>
      <c r="M45" s="113">
        <f t="shared" si="6"/>
        <v>23.8</v>
      </c>
      <c r="N45" s="44"/>
    </row>
    <row r="46" spans="1:14" s="33" customFormat="1" ht="17.25" customHeight="1">
      <c r="A46" s="267"/>
      <c r="B46" s="43"/>
      <c r="C46" s="38" t="s">
        <v>11</v>
      </c>
      <c r="D46" s="39"/>
      <c r="E46" s="106">
        <v>73</v>
      </c>
      <c r="F46" s="106">
        <v>177</v>
      </c>
      <c r="G46" s="106">
        <v>0</v>
      </c>
      <c r="H46" s="106">
        <v>0</v>
      </c>
      <c r="I46" s="106"/>
      <c r="J46" s="107">
        <f>IF(AND(E46=0,F46=0),"－ ",IF(AND(E46&gt;0,F46=0),"皆減 ",IF(AND(E46=0,F46&gt;0),"皆増 ",ROUND((F46-E46)/E46*100,1))))</f>
        <v>142.5</v>
      </c>
      <c r="K46" s="107" t="str">
        <f t="shared" ref="K46" si="7">IF(AND(F46=0,G46=0),"－ ",IF(AND(F46&gt;0,G46=0),"皆減 ",IF(AND(F46=0,G46&gt;0),"皆増 ",ROUND((G46-F46)/F46*100,1))))</f>
        <v xml:space="preserve">皆減 </v>
      </c>
      <c r="L46" s="107" t="str">
        <f t="shared" ref="L46" si="8">IF(AND(G46=0,H46=0),"－ ",IF(AND(G46&gt;0,H46=0),"皆減 ",IF(AND(G46=0,H46&gt;0),"皆増 ",ROUND((H46-G46)/G46*100,1))))</f>
        <v xml:space="preserve">－ </v>
      </c>
      <c r="M46" s="113" t="str">
        <f t="shared" ref="M46" si="9">IF(AND(H46=0,I46=0),"－ ",IF(AND(H46&gt;0,I46=0),"皆減 ",IF(AND(H46=0,I46&gt;0),"皆増 ",ROUND((I46-H46)/H46*100,1))))</f>
        <v xml:space="preserve">－ </v>
      </c>
      <c r="N46" s="44"/>
    </row>
    <row r="47" spans="1:14" s="33" customFormat="1" ht="17.25" customHeight="1">
      <c r="A47" s="268"/>
      <c r="B47" s="43"/>
      <c r="C47" s="38" t="s">
        <v>12</v>
      </c>
      <c r="D47" s="39"/>
      <c r="E47" s="106">
        <v>4721</v>
      </c>
      <c r="F47" s="106">
        <v>3820</v>
      </c>
      <c r="G47" s="108">
        <v>4055</v>
      </c>
      <c r="H47" s="106">
        <v>3457.3</v>
      </c>
      <c r="I47" s="106">
        <v>3146.36</v>
      </c>
      <c r="J47" s="75">
        <f t="shared" ref="J47:J52" si="10">IF(AND(E47=0,F47=0),"－ ",IF(AND(E47&gt;0,F47=0),"皆減 ",IF(AND(E47=0,F47&gt;0),"皆増 ",ROUND((F47-E47)/E47*100,1))))</f>
        <v>-19.100000000000001</v>
      </c>
      <c r="K47" s="107">
        <f>IF(AND(F47=0,G47=0),"－ ",IF(AND(F47&gt;0,G47=0),"皆減 ",IF(AND(F47=0,G47&gt;0),"皆増 ",ROUND((G47-F47)/F47*100,1))))</f>
        <v>6.2</v>
      </c>
      <c r="L47" s="107">
        <f>IF(AND(G47=0,H47=0),"－ ",IF(AND(G47&gt;0,H47=0),"皆減 ",IF(AND(G47=0,H47&gt;0),"皆増 ",ROUND((H47-G47)/G47*100,1))))</f>
        <v>-14.7</v>
      </c>
      <c r="M47" s="113">
        <f t="shared" si="6"/>
        <v>-9</v>
      </c>
      <c r="N47" s="44"/>
    </row>
    <row r="48" spans="1:14" s="33" customFormat="1" ht="17.25" customHeight="1">
      <c r="A48" s="268"/>
      <c r="B48" s="43"/>
      <c r="C48" s="38" t="s">
        <v>13</v>
      </c>
      <c r="D48" s="39"/>
      <c r="E48" s="106">
        <v>444</v>
      </c>
      <c r="F48" s="106">
        <v>173</v>
      </c>
      <c r="G48" s="108">
        <v>4</v>
      </c>
      <c r="H48" s="106">
        <v>21.1</v>
      </c>
      <c r="I48" s="106"/>
      <c r="J48" s="75">
        <f t="shared" si="10"/>
        <v>-61</v>
      </c>
      <c r="K48" s="107">
        <f>IF(AND(F48=0,G48=0),"－ ",IF(AND(F48&gt;0,G48=0),"皆減 ",IF(AND(F48=0,G48&gt;0),"皆増 ",ROUND((G48-F48)/F48*100,1))))</f>
        <v>-97.7</v>
      </c>
      <c r="L48" s="107">
        <f t="shared" ref="L48:L54" si="11">IF(AND(G48=0,H48=0),"－ ",IF(AND(G48&gt;0,H48=0),"皆減 ",IF(AND(G48=0,H48&gt;0),"皆増 ",ROUND((H48-G48)/G48*100,1))))</f>
        <v>427.5</v>
      </c>
      <c r="M48" s="113" t="str">
        <f t="shared" si="6"/>
        <v xml:space="preserve">皆減 </v>
      </c>
      <c r="N48" s="44"/>
    </row>
    <row r="49" spans="1:14" s="33" customFormat="1" ht="17.25" customHeight="1">
      <c r="A49" s="268"/>
      <c r="B49" s="43"/>
      <c r="C49" s="38" t="s">
        <v>8</v>
      </c>
      <c r="D49" s="39"/>
      <c r="E49" s="106">
        <v>132</v>
      </c>
      <c r="F49" s="106">
        <v>172</v>
      </c>
      <c r="G49" s="108">
        <v>4</v>
      </c>
      <c r="H49" s="106">
        <v>43.7</v>
      </c>
      <c r="I49" s="106"/>
      <c r="J49" s="75">
        <f t="shared" si="10"/>
        <v>30.3</v>
      </c>
      <c r="K49" s="107">
        <f>IF(AND(F49=0,G49=0),"－ ",IF(AND(F49&gt;0,G49=0),"皆減 ",IF(AND(F49=0,G49&gt;0),"皆増 ",ROUND((G49-F49)/F49*100,1))))</f>
        <v>-97.7</v>
      </c>
      <c r="L49" s="107">
        <f t="shared" si="11"/>
        <v>992.5</v>
      </c>
      <c r="M49" s="113" t="str">
        <f t="shared" si="6"/>
        <v xml:space="preserve">皆減 </v>
      </c>
      <c r="N49" s="44"/>
    </row>
    <row r="50" spans="1:14" s="33" customFormat="1" ht="17.25" customHeight="1">
      <c r="A50" s="268"/>
      <c r="B50" s="43"/>
      <c r="C50" s="38" t="s">
        <v>14</v>
      </c>
      <c r="D50" s="39"/>
      <c r="E50" s="106">
        <v>186</v>
      </c>
      <c r="F50" s="106">
        <v>1000</v>
      </c>
      <c r="G50" s="108">
        <v>4040</v>
      </c>
      <c r="H50" s="106">
        <v>1836.9929999999999</v>
      </c>
      <c r="I50" s="106">
        <v>3120.8</v>
      </c>
      <c r="J50" s="75">
        <f t="shared" si="10"/>
        <v>437.6</v>
      </c>
      <c r="K50" s="107">
        <f>IF(AND(F50=0,G50=0),"－ ",IF(AND(F50&gt;0,G50=0),"皆減 ",IF(AND(F50=0,G50&gt;0),"皆増 ",ROUND((G50-F50)/F50*100,1))))</f>
        <v>304</v>
      </c>
      <c r="L50" s="107">
        <f t="shared" si="11"/>
        <v>-54.5</v>
      </c>
      <c r="M50" s="113">
        <f t="shared" si="6"/>
        <v>69.900000000000006</v>
      </c>
      <c r="N50" s="44"/>
    </row>
    <row r="51" spans="1:14" s="33" customFormat="1" ht="17.25" customHeight="1">
      <c r="A51" s="268"/>
      <c r="B51" s="43"/>
      <c r="C51" s="38" t="s">
        <v>15</v>
      </c>
      <c r="D51" s="39"/>
      <c r="E51" s="106">
        <v>21</v>
      </c>
      <c r="F51" s="106">
        <v>16</v>
      </c>
      <c r="G51" s="108">
        <v>14</v>
      </c>
      <c r="H51" s="106">
        <v>7.9</v>
      </c>
      <c r="I51" s="106">
        <v>24.5</v>
      </c>
      <c r="J51" s="75">
        <f t="shared" si="10"/>
        <v>-23.8</v>
      </c>
      <c r="K51" s="107">
        <f>IF(AND(F51=0,G51=0),"－ ",IF(AND(F51&gt;0,G51=0),"皆減 ",IF(AND(F51=0,G51&gt;0),"皆増 ",ROUND((G51-F51)/F51*100,1))))</f>
        <v>-12.5</v>
      </c>
      <c r="L51" s="107">
        <f t="shared" si="11"/>
        <v>-43.6</v>
      </c>
      <c r="M51" s="113">
        <f t="shared" si="6"/>
        <v>210.1</v>
      </c>
      <c r="N51" s="44"/>
    </row>
    <row r="52" spans="1:14" s="33" customFormat="1" ht="17.25" customHeight="1">
      <c r="A52" s="268"/>
      <c r="B52" s="43"/>
      <c r="C52" s="76" t="s">
        <v>16</v>
      </c>
      <c r="D52" s="39"/>
      <c r="E52" s="106">
        <v>15</v>
      </c>
      <c r="F52" s="106">
        <v>34</v>
      </c>
      <c r="G52" s="108">
        <v>15</v>
      </c>
      <c r="H52" s="106">
        <v>9.6999999999999993</v>
      </c>
      <c r="I52" s="106">
        <v>13</v>
      </c>
      <c r="J52" s="75">
        <f t="shared" si="10"/>
        <v>126.7</v>
      </c>
      <c r="K52" s="107">
        <f t="shared" ref="J52:K54" si="12">IF(AND(F52=0,G52=0),"－ ",IF(AND(F52&gt;0,G52=0),"皆減 ",IF(AND(F52=0,G52&gt;0),"皆増 ",ROUND((G52-F52)/F52*100,1))))</f>
        <v>-55.9</v>
      </c>
      <c r="L52" s="107">
        <f t="shared" si="11"/>
        <v>-35.299999999999997</v>
      </c>
      <c r="M52" s="113">
        <f t="shared" si="6"/>
        <v>34</v>
      </c>
      <c r="N52" s="44"/>
    </row>
    <row r="53" spans="1:14" s="33" customFormat="1" ht="17.25" customHeight="1">
      <c r="A53" s="268"/>
      <c r="B53" s="130"/>
      <c r="C53" s="131" t="s">
        <v>9</v>
      </c>
      <c r="D53" s="132"/>
      <c r="E53" s="129">
        <f t="shared" ref="E53:H53" si="13">SUM(E45:E52)</f>
        <v>5936</v>
      </c>
      <c r="F53" s="129">
        <f t="shared" si="13"/>
        <v>5922</v>
      </c>
      <c r="G53" s="129">
        <f t="shared" si="13"/>
        <v>8301</v>
      </c>
      <c r="H53" s="129">
        <f t="shared" si="13"/>
        <v>5551.6929999999993</v>
      </c>
      <c r="I53" s="129">
        <f>SUM(I45:I52)</f>
        <v>6521.3600000000006</v>
      </c>
      <c r="J53" s="133">
        <f t="shared" si="12"/>
        <v>-0.2</v>
      </c>
      <c r="K53" s="133">
        <f t="shared" si="12"/>
        <v>40.200000000000003</v>
      </c>
      <c r="L53" s="133">
        <f t="shared" si="11"/>
        <v>-33.1</v>
      </c>
      <c r="M53" s="109">
        <f t="shared" si="6"/>
        <v>17.5</v>
      </c>
      <c r="N53" s="44"/>
    </row>
    <row r="54" spans="1:14" s="33" customFormat="1" ht="17.25" customHeight="1" thickBot="1">
      <c r="A54" s="344" t="s">
        <v>23</v>
      </c>
      <c r="B54" s="345"/>
      <c r="C54" s="345"/>
      <c r="D54" s="346"/>
      <c r="E54" s="134">
        <f t="shared" ref="E54:H54" si="14">E44+E53</f>
        <v>26305</v>
      </c>
      <c r="F54" s="134">
        <f t="shared" si="14"/>
        <v>21707</v>
      </c>
      <c r="G54" s="134">
        <f t="shared" si="14"/>
        <v>23100</v>
      </c>
      <c r="H54" s="134">
        <f t="shared" si="14"/>
        <v>22345.992999999999</v>
      </c>
      <c r="I54" s="134">
        <f>I44+I53</f>
        <v>24639.294000000002</v>
      </c>
      <c r="J54" s="135">
        <f t="shared" si="12"/>
        <v>-17.5</v>
      </c>
      <c r="K54" s="135">
        <f t="shared" si="12"/>
        <v>6.4</v>
      </c>
      <c r="L54" s="135">
        <f t="shared" si="11"/>
        <v>-3.3</v>
      </c>
      <c r="M54" s="112">
        <f t="shared" si="6"/>
        <v>10.3</v>
      </c>
      <c r="N54" s="219">
        <f>I54-H54</f>
        <v>2293.3010000000031</v>
      </c>
    </row>
    <row r="55" spans="1:14" s="33" customFormat="1" ht="17.25" customHeight="1">
      <c r="A55" s="74" t="s">
        <v>118</v>
      </c>
      <c r="B55" s="70"/>
      <c r="C55" s="70"/>
      <c r="D55" s="70"/>
      <c r="E55" s="72"/>
      <c r="F55" s="72"/>
      <c r="G55" s="72"/>
      <c r="H55" s="72"/>
      <c r="I55" s="73"/>
      <c r="J55" s="44"/>
      <c r="K55" s="44"/>
      <c r="L55" s="44"/>
      <c r="M55" s="44"/>
      <c r="N55" s="44"/>
    </row>
    <row r="57" spans="1:14">
      <c r="A57" s="29" t="s">
        <v>28</v>
      </c>
    </row>
    <row r="58" spans="1:14">
      <c r="A58" s="29"/>
      <c r="C58" s="240"/>
      <c r="D58" s="240"/>
      <c r="E58" s="31"/>
      <c r="F58" s="31"/>
      <c r="G58" s="31"/>
      <c r="H58" s="31"/>
      <c r="I58" s="31" t="s">
        <v>122</v>
      </c>
    </row>
    <row r="59" spans="1:14">
      <c r="C59" s="241" t="s">
        <v>12</v>
      </c>
      <c r="D59" s="241"/>
      <c r="E59" s="30"/>
      <c r="F59" s="30"/>
      <c r="G59" s="30"/>
      <c r="H59" s="30"/>
      <c r="I59" s="30">
        <f>I43+I47</f>
        <v>15040.794</v>
      </c>
      <c r="J59" s="163">
        <f t="shared" ref="J59:J64" si="15">I59/$I$64</f>
        <v>0.61043932508780496</v>
      </c>
      <c r="K59" s="29"/>
      <c r="L59" s="29"/>
      <c r="M59" s="29"/>
      <c r="N59" s="29"/>
    </row>
    <row r="60" spans="1:14">
      <c r="C60" s="242" t="s">
        <v>111</v>
      </c>
      <c r="D60" s="242"/>
      <c r="E60" s="30"/>
      <c r="F60" s="30"/>
      <c r="G60" s="30"/>
      <c r="H60" s="30"/>
      <c r="I60" s="30">
        <f>I42</f>
        <v>3265.7</v>
      </c>
      <c r="J60" s="163">
        <f t="shared" si="15"/>
        <v>0.13254032359855766</v>
      </c>
      <c r="K60" s="29"/>
      <c r="L60" s="29"/>
      <c r="M60" s="29"/>
      <c r="N60" s="29"/>
    </row>
    <row r="61" spans="1:14">
      <c r="C61" s="241" t="s">
        <v>115</v>
      </c>
      <c r="D61" s="241"/>
      <c r="E61" s="30"/>
      <c r="F61" s="30"/>
      <c r="G61" s="30"/>
      <c r="H61" s="30"/>
      <c r="I61" s="30">
        <f>I39</f>
        <v>2957.8</v>
      </c>
      <c r="J61" s="163">
        <f t="shared" si="15"/>
        <v>0.12004402398867436</v>
      </c>
      <c r="K61" s="29"/>
      <c r="L61" s="29"/>
      <c r="M61" s="29"/>
      <c r="N61" s="29"/>
    </row>
    <row r="62" spans="1:14">
      <c r="C62" s="195" t="s">
        <v>98</v>
      </c>
      <c r="D62" s="195"/>
      <c r="E62" s="30"/>
      <c r="F62" s="30"/>
      <c r="G62" s="30"/>
      <c r="H62" s="30"/>
      <c r="I62" s="30">
        <f>I50</f>
        <v>3120.8</v>
      </c>
      <c r="J62" s="163">
        <f t="shared" si="15"/>
        <v>0.12665947327873925</v>
      </c>
      <c r="K62" s="195"/>
      <c r="L62" s="195"/>
      <c r="M62" s="195"/>
      <c r="N62" s="195"/>
    </row>
    <row r="63" spans="1:14">
      <c r="C63" s="239" t="s">
        <v>83</v>
      </c>
      <c r="D63" s="239"/>
      <c r="E63" s="28"/>
      <c r="F63" s="28"/>
      <c r="G63" s="28"/>
      <c r="H63" s="28"/>
      <c r="I63" s="28">
        <f>I54-I59-I60-I61-I62</f>
        <v>254.20000000000164</v>
      </c>
      <c r="J63" s="163">
        <f t="shared" si="15"/>
        <v>1.0316854046223957E-2</v>
      </c>
    </row>
    <row r="64" spans="1:14">
      <c r="C64" s="239" t="s">
        <v>31</v>
      </c>
      <c r="D64" s="239"/>
      <c r="E64" s="28"/>
      <c r="F64" s="28"/>
      <c r="G64" s="28"/>
      <c r="H64" s="28"/>
      <c r="I64" s="28">
        <f>SUM(I59:I63)</f>
        <v>24639.293999999998</v>
      </c>
      <c r="J64" s="163">
        <f t="shared" si="15"/>
        <v>1</v>
      </c>
    </row>
  </sheetData>
  <mergeCells count="16">
    <mergeCell ref="C63:D63"/>
    <mergeCell ref="C64:D64"/>
    <mergeCell ref="C58:D58"/>
    <mergeCell ref="C59:D59"/>
    <mergeCell ref="C60:D60"/>
    <mergeCell ref="C61:D61"/>
    <mergeCell ref="A3:M6"/>
    <mergeCell ref="A35:M35"/>
    <mergeCell ref="A54:D54"/>
    <mergeCell ref="E37:I37"/>
    <mergeCell ref="J37:M37"/>
    <mergeCell ref="A37:D37"/>
    <mergeCell ref="A38:D38"/>
    <mergeCell ref="A39:A44"/>
    <mergeCell ref="A45:A53"/>
    <mergeCell ref="L36:M36"/>
  </mergeCells>
  <phoneticPr fontId="5"/>
  <pageMargins left="0.75" right="0.23622047244094491" top="0.4" bottom="0.57999999999999996" header="0.31496062992125984" footer="0.31496062992125984"/>
  <pageSetup paperSize="9" scale="94" orientation="portrait" r:id="rId1"/>
  <headerFooter alignWithMargins="0">
    <oddFooter>&amp;C６</oddFooter>
  </headerFooter>
  <rowBreaks count="1" manualBreakCount="1">
    <brk id="56" max="12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6"/>
  <sheetViews>
    <sheetView showZeros="0" view="pageBreakPreview" zoomScaleNormal="75" zoomScaleSheetLayoutView="100" workbookViewId="0"/>
  </sheetViews>
  <sheetFormatPr defaultColWidth="8" defaultRowHeight="12"/>
  <cols>
    <col min="1" max="1" width="3.25" style="27" customWidth="1"/>
    <col min="2" max="2" width="0.75" style="27" customWidth="1"/>
    <col min="3" max="3" width="13.5" style="27" customWidth="1"/>
    <col min="4" max="4" width="0.75" style="27" customWidth="1"/>
    <col min="5" max="9" width="9.375" style="27" customWidth="1"/>
    <col min="10" max="13" width="8.125" style="27" customWidth="1"/>
    <col min="14" max="14" width="13.375" style="27" customWidth="1"/>
    <col min="15" max="16384" width="8" style="27"/>
  </cols>
  <sheetData>
    <row r="1" spans="1:16" s="33" customFormat="1" ht="13.5">
      <c r="A1" s="33" t="s">
        <v>55</v>
      </c>
    </row>
    <row r="2" spans="1:16" ht="6" customHeight="1" thickBot="1"/>
    <row r="3" spans="1:16" ht="20.25" customHeight="1">
      <c r="A3" s="243" t="s">
        <v>139</v>
      </c>
      <c r="B3" s="244"/>
      <c r="C3" s="244"/>
      <c r="D3" s="244"/>
      <c r="E3" s="244"/>
      <c r="F3" s="244"/>
      <c r="G3" s="244"/>
      <c r="H3" s="244"/>
      <c r="I3" s="244"/>
      <c r="J3" s="244"/>
      <c r="K3" s="244"/>
      <c r="L3" s="244"/>
      <c r="M3" s="245"/>
      <c r="O3" s="347"/>
      <c r="P3" s="347"/>
    </row>
    <row r="4" spans="1:16" ht="20.25" customHeight="1">
      <c r="A4" s="246"/>
      <c r="B4" s="247"/>
      <c r="C4" s="247"/>
      <c r="D4" s="247"/>
      <c r="E4" s="247"/>
      <c r="F4" s="247"/>
      <c r="G4" s="247"/>
      <c r="H4" s="247"/>
      <c r="I4" s="247"/>
      <c r="J4" s="247"/>
      <c r="K4" s="247"/>
      <c r="L4" s="247"/>
      <c r="M4" s="248"/>
      <c r="O4" s="347"/>
      <c r="P4" s="347"/>
    </row>
    <row r="5" spans="1:16" ht="20.25" customHeight="1">
      <c r="A5" s="246"/>
      <c r="B5" s="247"/>
      <c r="C5" s="247"/>
      <c r="D5" s="247"/>
      <c r="E5" s="247"/>
      <c r="F5" s="247"/>
      <c r="G5" s="247"/>
      <c r="H5" s="247"/>
      <c r="I5" s="247"/>
      <c r="J5" s="247"/>
      <c r="K5" s="247"/>
      <c r="L5" s="247"/>
      <c r="M5" s="248"/>
      <c r="O5" s="347"/>
      <c r="P5" s="347"/>
    </row>
    <row r="6" spans="1:16" ht="20.25" customHeight="1" thickBot="1">
      <c r="A6" s="249"/>
      <c r="B6" s="250"/>
      <c r="C6" s="250"/>
      <c r="D6" s="250"/>
      <c r="E6" s="250"/>
      <c r="F6" s="250"/>
      <c r="G6" s="250"/>
      <c r="H6" s="250"/>
      <c r="I6" s="250"/>
      <c r="J6" s="250"/>
      <c r="K6" s="250"/>
      <c r="L6" s="250"/>
      <c r="M6" s="251"/>
      <c r="O6" s="347"/>
      <c r="P6" s="347"/>
    </row>
    <row r="26" ht="13.5" customHeight="1"/>
    <row r="27" ht="13.5" customHeight="1"/>
    <row r="28" ht="13.5" customHeight="1"/>
    <row r="29" ht="13.5" customHeight="1"/>
    <row r="30" ht="13.5" customHeight="1"/>
    <row r="31" ht="13.5" customHeight="1"/>
    <row r="32" ht="13.5" customHeight="1"/>
    <row r="33" spans="1:14" ht="13.5" customHeight="1"/>
    <row r="34" spans="1:14" ht="13.5" customHeight="1"/>
    <row r="35" spans="1:14" ht="13.5" customHeight="1"/>
    <row r="36" spans="1:14" ht="13.5" customHeight="1"/>
    <row r="37" spans="1:14" ht="13.5" customHeight="1"/>
    <row r="38" spans="1:14" ht="13.5" customHeight="1">
      <c r="A38" s="348"/>
      <c r="B38" s="349"/>
      <c r="C38" s="349"/>
      <c r="D38" s="349"/>
      <c r="E38" s="349"/>
      <c r="F38" s="349"/>
      <c r="G38" s="349"/>
      <c r="H38" s="349"/>
      <c r="I38" s="349"/>
      <c r="J38" s="349"/>
      <c r="K38" s="349"/>
      <c r="L38" s="349"/>
      <c r="M38" s="349"/>
    </row>
    <row r="39" spans="1:14" ht="13.5" customHeight="1" thickBot="1">
      <c r="L39" s="269" t="s">
        <v>72</v>
      </c>
      <c r="M39" s="269"/>
    </row>
    <row r="40" spans="1:14" s="33" customFormat="1" ht="17.25" customHeight="1">
      <c r="A40" s="261" t="s">
        <v>24</v>
      </c>
      <c r="B40" s="262"/>
      <c r="C40" s="262"/>
      <c r="D40" s="263"/>
      <c r="E40" s="257" t="s">
        <v>50</v>
      </c>
      <c r="F40" s="257"/>
      <c r="G40" s="257"/>
      <c r="H40" s="257"/>
      <c r="I40" s="257"/>
      <c r="J40" s="258" t="s">
        <v>71</v>
      </c>
      <c r="K40" s="259"/>
      <c r="L40" s="259"/>
      <c r="M40" s="260"/>
      <c r="N40" s="70"/>
    </row>
    <row r="41" spans="1:14" s="33" customFormat="1" ht="32.25" customHeight="1">
      <c r="A41" s="264" t="s">
        <v>27</v>
      </c>
      <c r="B41" s="265"/>
      <c r="C41" s="265"/>
      <c r="D41" s="266"/>
      <c r="E41" s="34" t="s">
        <v>90</v>
      </c>
      <c r="F41" s="34" t="s">
        <v>93</v>
      </c>
      <c r="G41" s="34" t="s">
        <v>96</v>
      </c>
      <c r="H41" s="34" t="s">
        <v>121</v>
      </c>
      <c r="I41" s="34" t="s">
        <v>122</v>
      </c>
      <c r="J41" s="35" t="s">
        <v>97</v>
      </c>
      <c r="K41" s="35" t="s">
        <v>127</v>
      </c>
      <c r="L41" s="216" t="s">
        <v>128</v>
      </c>
      <c r="M41" s="215" t="s">
        <v>129</v>
      </c>
      <c r="N41" s="71"/>
    </row>
    <row r="42" spans="1:14" s="33" customFormat="1" ht="17.25" customHeight="1">
      <c r="A42" s="267" t="s">
        <v>21</v>
      </c>
      <c r="B42" s="37"/>
      <c r="C42" s="38" t="s">
        <v>3</v>
      </c>
      <c r="D42" s="39"/>
      <c r="E42" s="40">
        <v>80042</v>
      </c>
      <c r="F42" s="40">
        <v>79642</v>
      </c>
      <c r="G42" s="89">
        <v>81179</v>
      </c>
      <c r="H42" s="40">
        <v>80015.546000000002</v>
      </c>
      <c r="I42" s="40">
        <v>78641.214000000007</v>
      </c>
      <c r="J42" s="75">
        <f t="shared" ref="J42:M46" si="0">IF(AND(E42=0,F42=0),"－ ",IF(AND(E42&gt;0,F42=0),"皆減 ",IF(AND(E42=0,F42&gt;0),"皆増 ",ROUND((F42-E42)/E42*100,1))))</f>
        <v>-0.5</v>
      </c>
      <c r="K42" s="75">
        <f t="shared" si="0"/>
        <v>1.9</v>
      </c>
      <c r="L42" s="75">
        <f t="shared" si="0"/>
        <v>-1.4</v>
      </c>
      <c r="M42" s="99">
        <f t="shared" si="0"/>
        <v>-1.7</v>
      </c>
      <c r="N42" s="44"/>
    </row>
    <row r="43" spans="1:14" s="33" customFormat="1" ht="17.25" customHeight="1">
      <c r="A43" s="268"/>
      <c r="B43" s="43"/>
      <c r="C43" s="38" t="s">
        <v>4</v>
      </c>
      <c r="D43" s="39"/>
      <c r="E43" s="40">
        <v>1449</v>
      </c>
      <c r="F43" s="40">
        <v>1310</v>
      </c>
      <c r="G43" s="89">
        <v>1168</v>
      </c>
      <c r="H43" s="40">
        <v>1021.2089999999999</v>
      </c>
      <c r="I43" s="40">
        <v>869.37900000000002</v>
      </c>
      <c r="J43" s="75">
        <f t="shared" si="0"/>
        <v>-9.6</v>
      </c>
      <c r="K43" s="75">
        <f t="shared" si="0"/>
        <v>-10.8</v>
      </c>
      <c r="L43" s="75">
        <f t="shared" si="0"/>
        <v>-12.6</v>
      </c>
      <c r="M43" s="99">
        <f t="shared" si="0"/>
        <v>-14.9</v>
      </c>
      <c r="N43" s="44"/>
    </row>
    <row r="44" spans="1:14" s="33" customFormat="1" ht="17.25" customHeight="1">
      <c r="A44" s="268"/>
      <c r="B44" s="43"/>
      <c r="C44" s="38" t="s">
        <v>5</v>
      </c>
      <c r="D44" s="39"/>
      <c r="E44" s="40">
        <v>1121</v>
      </c>
      <c r="F44" s="40">
        <v>1078</v>
      </c>
      <c r="G44" s="89">
        <v>0</v>
      </c>
      <c r="H44" s="40">
        <v>0</v>
      </c>
      <c r="I44" s="40"/>
      <c r="J44" s="75">
        <f t="shared" si="0"/>
        <v>-3.8</v>
      </c>
      <c r="K44" s="75" t="str">
        <f t="shared" si="0"/>
        <v xml:space="preserve">皆減 </v>
      </c>
      <c r="L44" s="107" t="str">
        <f t="shared" si="0"/>
        <v xml:space="preserve">－ </v>
      </c>
      <c r="M44" s="113" t="str">
        <f t="shared" si="0"/>
        <v xml:space="preserve">－ </v>
      </c>
      <c r="N44" s="44"/>
    </row>
    <row r="45" spans="1:14" s="33" customFormat="1" ht="17.25" customHeight="1">
      <c r="A45" s="268"/>
      <c r="B45" s="43"/>
      <c r="C45" s="38" t="s">
        <v>6</v>
      </c>
      <c r="D45" s="39"/>
      <c r="E45" s="40">
        <v>66042</v>
      </c>
      <c r="F45" s="40">
        <v>64141</v>
      </c>
      <c r="G45" s="89">
        <v>61134</v>
      </c>
      <c r="H45" s="40">
        <v>59640.050999999999</v>
      </c>
      <c r="I45" s="40">
        <v>56964.546999999999</v>
      </c>
      <c r="J45" s="75">
        <f t="shared" si="0"/>
        <v>-2.9</v>
      </c>
      <c r="K45" s="75">
        <f t="shared" si="0"/>
        <v>-4.7</v>
      </c>
      <c r="L45" s="75">
        <f t="shared" si="0"/>
        <v>-2.4</v>
      </c>
      <c r="M45" s="99">
        <f t="shared" si="0"/>
        <v>-4.5</v>
      </c>
      <c r="N45" s="44"/>
    </row>
    <row r="46" spans="1:14" s="33" customFormat="1" ht="17.25" customHeight="1">
      <c r="A46" s="268"/>
      <c r="B46" s="43"/>
      <c r="C46" s="38" t="s">
        <v>7</v>
      </c>
      <c r="D46" s="39"/>
      <c r="E46" s="40">
        <v>259203</v>
      </c>
      <c r="F46" s="40">
        <v>270077</v>
      </c>
      <c r="G46" s="89">
        <v>258782</v>
      </c>
      <c r="H46" s="40">
        <v>260606.28700000001</v>
      </c>
      <c r="I46" s="40">
        <v>263905.25300000003</v>
      </c>
      <c r="J46" s="75">
        <f t="shared" si="0"/>
        <v>4.2</v>
      </c>
      <c r="K46" s="75">
        <f t="shared" si="0"/>
        <v>-4.2</v>
      </c>
      <c r="L46" s="75">
        <f t="shared" si="0"/>
        <v>0.7</v>
      </c>
      <c r="M46" s="99">
        <f t="shared" si="0"/>
        <v>1.3</v>
      </c>
      <c r="N46" s="44"/>
    </row>
    <row r="47" spans="1:14" s="33" customFormat="1" ht="17.25" customHeight="1">
      <c r="A47" s="268"/>
      <c r="B47" s="43"/>
      <c r="C47" s="45" t="s">
        <v>9</v>
      </c>
      <c r="D47" s="46"/>
      <c r="E47" s="100">
        <f t="shared" ref="E47:H47" si="1">SUM(E42:E46)</f>
        <v>407857</v>
      </c>
      <c r="F47" s="100">
        <f t="shared" si="1"/>
        <v>416248</v>
      </c>
      <c r="G47" s="100">
        <f t="shared" si="1"/>
        <v>402263</v>
      </c>
      <c r="H47" s="100">
        <f t="shared" si="1"/>
        <v>401283.09299999999</v>
      </c>
      <c r="I47" s="100">
        <f>SUM(I42:I46)</f>
        <v>400380.39300000004</v>
      </c>
      <c r="J47" s="101">
        <f t="shared" ref="J47:J57" si="2">IF(AND(E47=0,F47=0),"－ ",IF(AND(E47&gt;0,F47=0),"皆減 ",IF(AND(E47=0,F47&gt;0),"皆増 ",ROUND((F47-E47)/E47*100,1))))</f>
        <v>2.1</v>
      </c>
      <c r="K47" s="101">
        <f t="shared" ref="K47:K57" si="3">IF(AND(F47=0,G47=0),"－ ",IF(AND(F47&gt;0,G47=0),"皆減 ",IF(AND(F47=0,G47&gt;0),"皆増 ",ROUND((G47-F47)/F47*100,1))))</f>
        <v>-3.4</v>
      </c>
      <c r="L47" s="101">
        <f t="shared" ref="L47:L57" si="4">IF(AND(G47=0,H47=0),"－ ",IF(AND(G47&gt;0,H47=0),"皆減 ",IF(AND(G47=0,H47&gt;0),"皆増 ",ROUND((H47-G47)/G47*100,1))))</f>
        <v>-0.2</v>
      </c>
      <c r="M47" s="102">
        <f t="shared" ref="M47:M56" si="5">IF(AND(H47=0,I47=0),"－ ",IF(AND(H47&gt;0,I47=0),"皆減 ",IF(AND(H47=0,I47&gt;0),"皆増 ",ROUND((I47-H47)/H47*100,1))))</f>
        <v>-0.2</v>
      </c>
      <c r="N47" s="44"/>
    </row>
    <row r="48" spans="1:14" s="33" customFormat="1" ht="17.25" customHeight="1">
      <c r="A48" s="267" t="s">
        <v>22</v>
      </c>
      <c r="B48" s="37"/>
      <c r="C48" s="38" t="s">
        <v>5</v>
      </c>
      <c r="D48" s="39"/>
      <c r="E48" s="40">
        <v>2864</v>
      </c>
      <c r="F48" s="40">
        <v>3227</v>
      </c>
      <c r="G48" s="89">
        <v>1643</v>
      </c>
      <c r="H48" s="40">
        <v>1727.114</v>
      </c>
      <c r="I48" s="40">
        <v>1309.5840000000001</v>
      </c>
      <c r="J48" s="75">
        <f t="shared" si="2"/>
        <v>12.7</v>
      </c>
      <c r="K48" s="75">
        <f t="shared" si="3"/>
        <v>-49.1</v>
      </c>
      <c r="L48" s="75">
        <f t="shared" si="4"/>
        <v>5.0999999999999996</v>
      </c>
      <c r="M48" s="99">
        <f t="shared" si="5"/>
        <v>-24.2</v>
      </c>
      <c r="N48" s="44"/>
    </row>
    <row r="49" spans="1:14" s="33" customFormat="1" ht="17.25" customHeight="1">
      <c r="A49" s="267"/>
      <c r="B49" s="43"/>
      <c r="C49" s="38" t="s">
        <v>11</v>
      </c>
      <c r="D49" s="39"/>
      <c r="E49" s="40">
        <v>428</v>
      </c>
      <c r="F49" s="40">
        <v>594</v>
      </c>
      <c r="G49" s="89">
        <v>529</v>
      </c>
      <c r="H49" s="40">
        <v>507.18299999999999</v>
      </c>
      <c r="I49" s="40">
        <v>484.76499999999999</v>
      </c>
      <c r="J49" s="75">
        <f t="shared" si="2"/>
        <v>38.799999999999997</v>
      </c>
      <c r="K49" s="75">
        <f t="shared" si="3"/>
        <v>-10.9</v>
      </c>
      <c r="L49" s="75">
        <f t="shared" si="4"/>
        <v>-4.0999999999999996</v>
      </c>
      <c r="M49" s="99">
        <f t="shared" si="5"/>
        <v>-4.4000000000000004</v>
      </c>
      <c r="N49" s="44"/>
    </row>
    <row r="50" spans="1:14" s="33" customFormat="1" ht="17.25" customHeight="1">
      <c r="A50" s="268"/>
      <c r="B50" s="43"/>
      <c r="C50" s="38" t="s">
        <v>12</v>
      </c>
      <c r="D50" s="39"/>
      <c r="E50" s="40">
        <v>129755</v>
      </c>
      <c r="F50" s="40">
        <v>105129</v>
      </c>
      <c r="G50" s="89">
        <v>102152</v>
      </c>
      <c r="H50" s="40">
        <v>85347.116999999998</v>
      </c>
      <c r="I50" s="40">
        <v>67119.411999999997</v>
      </c>
      <c r="J50" s="75">
        <f t="shared" si="2"/>
        <v>-19</v>
      </c>
      <c r="K50" s="75">
        <f t="shared" si="3"/>
        <v>-2.8</v>
      </c>
      <c r="L50" s="75">
        <f t="shared" si="4"/>
        <v>-16.5</v>
      </c>
      <c r="M50" s="99">
        <f t="shared" si="5"/>
        <v>-21.4</v>
      </c>
      <c r="N50" s="44"/>
    </row>
    <row r="51" spans="1:14" s="33" customFormat="1" ht="17.25" customHeight="1">
      <c r="A51" s="268"/>
      <c r="B51" s="43"/>
      <c r="C51" s="38" t="s">
        <v>13</v>
      </c>
      <c r="D51" s="39"/>
      <c r="E51" s="40">
        <v>957</v>
      </c>
      <c r="F51" s="40">
        <v>1060</v>
      </c>
      <c r="G51" s="89">
        <v>1012</v>
      </c>
      <c r="H51" s="40">
        <v>964.75099999999998</v>
      </c>
      <c r="I51" s="40">
        <v>880.93100000000004</v>
      </c>
      <c r="J51" s="75">
        <f t="shared" si="2"/>
        <v>10.8</v>
      </c>
      <c r="K51" s="75">
        <f t="shared" si="3"/>
        <v>-4.5</v>
      </c>
      <c r="L51" s="75">
        <f t="shared" si="4"/>
        <v>-4.7</v>
      </c>
      <c r="M51" s="99">
        <f t="shared" si="5"/>
        <v>-8.6999999999999993</v>
      </c>
      <c r="N51" s="44"/>
    </row>
    <row r="52" spans="1:14" s="33" customFormat="1" ht="17.25" customHeight="1">
      <c r="A52" s="268"/>
      <c r="B52" s="43"/>
      <c r="C52" s="38" t="s">
        <v>8</v>
      </c>
      <c r="D52" s="39"/>
      <c r="E52" s="40">
        <v>720</v>
      </c>
      <c r="F52" s="40">
        <v>808</v>
      </c>
      <c r="G52" s="89">
        <v>719</v>
      </c>
      <c r="H52" s="40">
        <v>616.32799999999997</v>
      </c>
      <c r="I52" s="40">
        <v>543.96199999999999</v>
      </c>
      <c r="J52" s="75">
        <f t="shared" si="2"/>
        <v>12.2</v>
      </c>
      <c r="K52" s="75">
        <f t="shared" si="3"/>
        <v>-11</v>
      </c>
      <c r="L52" s="75">
        <f t="shared" si="4"/>
        <v>-14.3</v>
      </c>
      <c r="M52" s="99">
        <f t="shared" si="5"/>
        <v>-11.7</v>
      </c>
      <c r="N52" s="44"/>
    </row>
    <row r="53" spans="1:14" s="33" customFormat="1" ht="17.25" customHeight="1">
      <c r="A53" s="268"/>
      <c r="B53" s="43"/>
      <c r="C53" s="38" t="s">
        <v>14</v>
      </c>
      <c r="D53" s="39"/>
      <c r="E53" s="40">
        <v>1927</v>
      </c>
      <c r="F53" s="40">
        <v>2293</v>
      </c>
      <c r="G53" s="89">
        <v>4703</v>
      </c>
      <c r="H53" s="40">
        <v>6292.2060000000001</v>
      </c>
      <c r="I53" s="40">
        <v>6664.23</v>
      </c>
      <c r="J53" s="75">
        <f t="shared" si="2"/>
        <v>19</v>
      </c>
      <c r="K53" s="75">
        <f t="shared" si="3"/>
        <v>105.1</v>
      </c>
      <c r="L53" s="75">
        <f t="shared" si="4"/>
        <v>33.799999999999997</v>
      </c>
      <c r="M53" s="99">
        <f t="shared" si="5"/>
        <v>5.9</v>
      </c>
      <c r="N53" s="44"/>
    </row>
    <row r="54" spans="1:14" s="33" customFormat="1" ht="17.25" customHeight="1">
      <c r="A54" s="268"/>
      <c r="B54" s="43"/>
      <c r="C54" s="38" t="s">
        <v>15</v>
      </c>
      <c r="D54" s="39"/>
      <c r="E54" s="40">
        <v>1754</v>
      </c>
      <c r="F54" s="40">
        <v>1275</v>
      </c>
      <c r="G54" s="89">
        <v>822</v>
      </c>
      <c r="H54" s="40">
        <v>563.005</v>
      </c>
      <c r="I54" s="40">
        <v>358.61700000000002</v>
      </c>
      <c r="J54" s="75">
        <f t="shared" si="2"/>
        <v>-27.3</v>
      </c>
      <c r="K54" s="75">
        <f t="shared" si="3"/>
        <v>-35.5</v>
      </c>
      <c r="L54" s="75">
        <f t="shared" si="4"/>
        <v>-31.5</v>
      </c>
      <c r="M54" s="99">
        <f t="shared" si="5"/>
        <v>-36.299999999999997</v>
      </c>
      <c r="N54" s="44"/>
    </row>
    <row r="55" spans="1:14" s="33" customFormat="1" ht="17.25" customHeight="1">
      <c r="A55" s="268"/>
      <c r="B55" s="43"/>
      <c r="C55" s="76" t="s">
        <v>16</v>
      </c>
      <c r="D55" s="39"/>
      <c r="E55" s="40">
        <v>211</v>
      </c>
      <c r="F55" s="40">
        <v>211</v>
      </c>
      <c r="G55" s="89">
        <v>147.542</v>
      </c>
      <c r="H55" s="40">
        <v>114.498</v>
      </c>
      <c r="I55" s="40">
        <v>90.786000000000001</v>
      </c>
      <c r="J55" s="75">
        <f t="shared" si="2"/>
        <v>0</v>
      </c>
      <c r="K55" s="75">
        <f t="shared" si="3"/>
        <v>-30.1</v>
      </c>
      <c r="L55" s="75">
        <f t="shared" si="4"/>
        <v>-22.4</v>
      </c>
      <c r="M55" s="99">
        <f t="shared" si="5"/>
        <v>-20.7</v>
      </c>
      <c r="N55" s="44"/>
    </row>
    <row r="56" spans="1:14" s="33" customFormat="1" ht="17.25" customHeight="1">
      <c r="A56" s="268"/>
      <c r="B56" s="43"/>
      <c r="C56" s="45" t="s">
        <v>9</v>
      </c>
      <c r="D56" s="46"/>
      <c r="E56" s="100">
        <f t="shared" ref="E56:H56" si="6">SUM(E48:E55)</f>
        <v>138616</v>
      </c>
      <c r="F56" s="100">
        <f t="shared" si="6"/>
        <v>114597</v>
      </c>
      <c r="G56" s="100">
        <f t="shared" si="6"/>
        <v>111727.542</v>
      </c>
      <c r="H56" s="100">
        <f t="shared" si="6"/>
        <v>96132.202000000019</v>
      </c>
      <c r="I56" s="100">
        <f>SUM(I48:I55)</f>
        <v>77452.286999999982</v>
      </c>
      <c r="J56" s="101">
        <f t="shared" si="2"/>
        <v>-17.3</v>
      </c>
      <c r="K56" s="101">
        <f t="shared" si="3"/>
        <v>-2.5</v>
      </c>
      <c r="L56" s="101">
        <f t="shared" si="4"/>
        <v>-14</v>
      </c>
      <c r="M56" s="102">
        <f t="shared" si="5"/>
        <v>-19.399999999999999</v>
      </c>
      <c r="N56" s="44"/>
    </row>
    <row r="57" spans="1:14" s="33" customFormat="1" ht="17.25" customHeight="1" thickBot="1">
      <c r="A57" s="254" t="s">
        <v>23</v>
      </c>
      <c r="B57" s="255"/>
      <c r="C57" s="255"/>
      <c r="D57" s="256"/>
      <c r="E57" s="103">
        <f t="shared" ref="E57:H57" si="7">E47+E56</f>
        <v>546473</v>
      </c>
      <c r="F57" s="103">
        <f t="shared" si="7"/>
        <v>530845</v>
      </c>
      <c r="G57" s="103">
        <f t="shared" si="7"/>
        <v>513990.54200000002</v>
      </c>
      <c r="H57" s="103">
        <f t="shared" si="7"/>
        <v>497415.29500000004</v>
      </c>
      <c r="I57" s="103">
        <f>I47+I56</f>
        <v>477832.68000000005</v>
      </c>
      <c r="J57" s="104">
        <f t="shared" si="2"/>
        <v>-2.9</v>
      </c>
      <c r="K57" s="104">
        <f t="shared" si="3"/>
        <v>-3.2</v>
      </c>
      <c r="L57" s="104">
        <f t="shared" si="4"/>
        <v>-3.2</v>
      </c>
      <c r="M57" s="105">
        <f>IF(AND(H57=0,I57=0),"－ ",IF(AND(H57&gt;0,I57=0),"皆減 ",IF(AND(H57=0,I57&gt;0),"皆増 ",ROUND((I57-H57)/H57*100,1))))</f>
        <v>-3.9</v>
      </c>
      <c r="N57" s="44">
        <f>I57-H57</f>
        <v>-19582.614999999991</v>
      </c>
    </row>
    <row r="58" spans="1:14" s="33" customFormat="1" ht="17.25" customHeight="1">
      <c r="A58" s="74"/>
      <c r="B58" s="70"/>
      <c r="C58" s="70"/>
      <c r="D58" s="70"/>
      <c r="E58" s="72"/>
      <c r="F58" s="72"/>
      <c r="G58" s="72"/>
      <c r="H58" s="72"/>
      <c r="I58" s="73"/>
      <c r="J58" s="44"/>
      <c r="K58" s="44"/>
      <c r="L58" s="44"/>
      <c r="M58" s="44"/>
      <c r="N58" s="44"/>
    </row>
    <row r="60" spans="1:14">
      <c r="A60" s="29" t="s">
        <v>28</v>
      </c>
    </row>
    <row r="61" spans="1:14">
      <c r="A61" s="29"/>
      <c r="C61" s="240"/>
      <c r="D61" s="240"/>
      <c r="E61" s="31" t="s">
        <v>90</v>
      </c>
      <c r="F61" s="31" t="s">
        <v>93</v>
      </c>
      <c r="G61" s="31" t="s">
        <v>96</v>
      </c>
      <c r="H61" s="31" t="s">
        <v>121</v>
      </c>
      <c r="I61" s="31" t="s">
        <v>122</v>
      </c>
    </row>
    <row r="62" spans="1:14">
      <c r="C62" s="241" t="s">
        <v>3</v>
      </c>
      <c r="D62" s="241"/>
      <c r="E62" s="30">
        <f>ROUND(E42/100,0)</f>
        <v>800</v>
      </c>
      <c r="F62" s="30">
        <f t="shared" ref="F62:H62" si="8">ROUND(F42/100,0)</f>
        <v>796</v>
      </c>
      <c r="G62" s="30">
        <f t="shared" si="8"/>
        <v>812</v>
      </c>
      <c r="H62" s="30">
        <f t="shared" si="8"/>
        <v>800</v>
      </c>
      <c r="I62" s="30">
        <f>ROUND(I42/100,0)</f>
        <v>786</v>
      </c>
      <c r="J62" s="163">
        <f>I62/$I$66</f>
        <v>0.1645039765592298</v>
      </c>
      <c r="K62" s="29"/>
      <c r="L62" s="29"/>
      <c r="M62" s="29"/>
      <c r="N62" s="29"/>
    </row>
    <row r="63" spans="1:14">
      <c r="C63" s="242" t="s">
        <v>29</v>
      </c>
      <c r="D63" s="242"/>
      <c r="E63" s="30">
        <f t="shared" ref="E63:H63" si="9">ROUND(E45/100,0)</f>
        <v>660</v>
      </c>
      <c r="F63" s="30">
        <f t="shared" si="9"/>
        <v>641</v>
      </c>
      <c r="G63" s="30">
        <f t="shared" si="9"/>
        <v>611</v>
      </c>
      <c r="H63" s="30">
        <f t="shared" si="9"/>
        <v>596</v>
      </c>
      <c r="I63" s="30">
        <f>ROUND(I45/100,0)</f>
        <v>570</v>
      </c>
      <c r="J63" s="163">
        <f>I63/$I$66</f>
        <v>0.11929677689409796</v>
      </c>
      <c r="K63" s="29"/>
      <c r="L63" s="29"/>
      <c r="M63" s="29"/>
      <c r="N63" s="29"/>
    </row>
    <row r="64" spans="1:14">
      <c r="C64" s="241" t="s">
        <v>12</v>
      </c>
      <c r="D64" s="241"/>
      <c r="E64" s="30">
        <f t="shared" ref="E64:H64" si="10">ROUND((E46+E50)/100,0)</f>
        <v>3890</v>
      </c>
      <c r="F64" s="30">
        <f t="shared" si="10"/>
        <v>3752</v>
      </c>
      <c r="G64" s="30">
        <f t="shared" si="10"/>
        <v>3609</v>
      </c>
      <c r="H64" s="30">
        <f t="shared" si="10"/>
        <v>3460</v>
      </c>
      <c r="I64" s="30">
        <f>ROUND((I46+I50)/100,0)</f>
        <v>3310</v>
      </c>
      <c r="J64" s="163">
        <f>I64/$I$66</f>
        <v>0.69275847634993726</v>
      </c>
      <c r="K64" s="29"/>
      <c r="L64" s="29"/>
      <c r="M64" s="29"/>
      <c r="N64" s="29"/>
    </row>
    <row r="65" spans="3:10">
      <c r="C65" s="239" t="s">
        <v>83</v>
      </c>
      <c r="D65" s="239"/>
      <c r="E65" s="28">
        <f t="shared" ref="E65:H65" si="11">ROUND(E57/100,0)-SUM(E62:E64)</f>
        <v>115</v>
      </c>
      <c r="F65" s="28">
        <f t="shared" si="11"/>
        <v>119</v>
      </c>
      <c r="G65" s="28">
        <f t="shared" si="11"/>
        <v>108</v>
      </c>
      <c r="H65" s="28">
        <f t="shared" si="11"/>
        <v>118</v>
      </c>
      <c r="I65" s="28">
        <f>ROUND(I57/100,0)-SUM(I62:I64)</f>
        <v>112</v>
      </c>
      <c r="J65" s="163">
        <f>I65/$I$66</f>
        <v>2.3440770196735034E-2</v>
      </c>
    </row>
    <row r="66" spans="3:10">
      <c r="C66" s="239" t="s">
        <v>31</v>
      </c>
      <c r="D66" s="239"/>
      <c r="E66" s="28">
        <f>SUM(E62:E65)</f>
        <v>5465</v>
      </c>
      <c r="F66" s="28">
        <f>SUM(F62:F65)</f>
        <v>5308</v>
      </c>
      <c r="G66" s="28">
        <f>SUM(G62:G65)</f>
        <v>5140</v>
      </c>
      <c r="H66" s="28">
        <f>SUM(H62:H65)</f>
        <v>4974</v>
      </c>
      <c r="I66" s="28">
        <f>SUM(I62:I65)</f>
        <v>4778</v>
      </c>
      <c r="J66" s="163">
        <f>I66/$I$66</f>
        <v>1</v>
      </c>
    </row>
  </sheetData>
  <mergeCells count="17">
    <mergeCell ref="J40:M40"/>
    <mergeCell ref="A40:D40"/>
    <mergeCell ref="A41:D41"/>
    <mergeCell ref="O3:P6"/>
    <mergeCell ref="C65:D65"/>
    <mergeCell ref="A3:M6"/>
    <mergeCell ref="A38:M38"/>
    <mergeCell ref="A57:D57"/>
    <mergeCell ref="A42:A47"/>
    <mergeCell ref="A48:A56"/>
    <mergeCell ref="L39:M39"/>
    <mergeCell ref="E40:I40"/>
    <mergeCell ref="C66:D66"/>
    <mergeCell ref="C61:D61"/>
    <mergeCell ref="C62:D62"/>
    <mergeCell ref="C63:D63"/>
    <mergeCell ref="C64:D64"/>
  </mergeCells>
  <phoneticPr fontId="5"/>
  <pageMargins left="0.39370078740157483" right="0.19685039370078741" top="0.39370078740157483" bottom="0.43307086614173229" header="0.27559055118110237" footer="0.19685039370078741"/>
  <pageSetup paperSize="9" orientation="portrait" r:id="rId1"/>
  <headerFooter alignWithMargins="0">
    <oddFooter>&amp;C７</oddFooter>
  </headerFooter>
  <rowBreaks count="1" manualBreakCount="1">
    <brk id="59" max="12" man="1"/>
  </rowBreaks>
  <colBreaks count="1" manualBreakCount="1">
    <brk id="13" max="1048575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6"/>
  <sheetViews>
    <sheetView showZeros="0" view="pageBreakPreview" zoomScaleNormal="100" zoomScaleSheetLayoutView="100" workbookViewId="0"/>
  </sheetViews>
  <sheetFormatPr defaultColWidth="8" defaultRowHeight="12"/>
  <cols>
    <col min="1" max="1" width="3.25" style="27" customWidth="1"/>
    <col min="2" max="2" width="0.75" style="27" customWidth="1"/>
    <col min="3" max="3" width="13.5" style="27" customWidth="1"/>
    <col min="4" max="4" width="0.75" style="27" customWidth="1"/>
    <col min="5" max="9" width="9.375" style="27" customWidth="1"/>
    <col min="10" max="13" width="8.125" style="27" customWidth="1"/>
    <col min="14" max="14" width="10.875" style="27" customWidth="1"/>
    <col min="15" max="16384" width="8" style="27"/>
  </cols>
  <sheetData>
    <row r="1" spans="1:13" s="33" customFormat="1" ht="13.5">
      <c r="A1" s="33" t="s">
        <v>56</v>
      </c>
    </row>
    <row r="2" spans="1:13" ht="6" customHeight="1" thickBot="1"/>
    <row r="3" spans="1:13" ht="15.75" customHeight="1">
      <c r="A3" s="243" t="s">
        <v>140</v>
      </c>
      <c r="B3" s="350"/>
      <c r="C3" s="350"/>
      <c r="D3" s="350"/>
      <c r="E3" s="350"/>
      <c r="F3" s="350"/>
      <c r="G3" s="350"/>
      <c r="H3" s="350"/>
      <c r="I3" s="350"/>
      <c r="J3" s="350"/>
      <c r="K3" s="350"/>
      <c r="L3" s="350"/>
      <c r="M3" s="351"/>
    </row>
    <row r="4" spans="1:13" ht="15.75" customHeight="1">
      <c r="A4" s="352"/>
      <c r="B4" s="353"/>
      <c r="C4" s="353"/>
      <c r="D4" s="353"/>
      <c r="E4" s="353"/>
      <c r="F4" s="353"/>
      <c r="G4" s="353"/>
      <c r="H4" s="353"/>
      <c r="I4" s="353"/>
      <c r="J4" s="353"/>
      <c r="K4" s="353"/>
      <c r="L4" s="353"/>
      <c r="M4" s="354"/>
    </row>
    <row r="5" spans="1:13" ht="15.75" customHeight="1">
      <c r="A5" s="352"/>
      <c r="B5" s="353"/>
      <c r="C5" s="353"/>
      <c r="D5" s="353"/>
      <c r="E5" s="353"/>
      <c r="F5" s="353"/>
      <c r="G5" s="353"/>
      <c r="H5" s="353"/>
      <c r="I5" s="353"/>
      <c r="J5" s="353"/>
      <c r="K5" s="353"/>
      <c r="L5" s="353"/>
      <c r="M5" s="354"/>
    </row>
    <row r="6" spans="1:13" ht="15.75" customHeight="1" thickBot="1">
      <c r="A6" s="355"/>
      <c r="B6" s="356"/>
      <c r="C6" s="356"/>
      <c r="D6" s="356"/>
      <c r="E6" s="356"/>
      <c r="F6" s="356"/>
      <c r="G6" s="356"/>
      <c r="H6" s="356"/>
      <c r="I6" s="356"/>
      <c r="J6" s="356"/>
      <c r="K6" s="356"/>
      <c r="L6" s="356"/>
      <c r="M6" s="357"/>
    </row>
    <row r="26" ht="13.5" customHeight="1"/>
    <row r="27" ht="13.5" customHeight="1"/>
    <row r="28" ht="13.5" customHeight="1"/>
    <row r="29" ht="13.5" customHeight="1"/>
    <row r="30" ht="13.5" customHeight="1"/>
    <row r="31" ht="13.5" customHeight="1"/>
    <row r="32" ht="13.5" customHeight="1"/>
    <row r="33" spans="1:14" ht="13.5" customHeight="1"/>
    <row r="34" spans="1:14" ht="13.5" customHeight="1"/>
    <row r="35" spans="1:14" ht="13.5" customHeight="1"/>
    <row r="36" spans="1:14" ht="13.5" customHeight="1"/>
    <row r="37" spans="1:14" ht="13.5" customHeight="1"/>
    <row r="38" spans="1:14" ht="13.5" customHeight="1">
      <c r="A38" s="348"/>
      <c r="B38" s="349"/>
      <c r="C38" s="349"/>
      <c r="D38" s="349"/>
      <c r="E38" s="349"/>
      <c r="F38" s="349"/>
      <c r="G38" s="349"/>
      <c r="H38" s="349"/>
      <c r="I38" s="349"/>
      <c r="J38" s="349"/>
      <c r="K38" s="349"/>
      <c r="L38" s="349"/>
      <c r="M38" s="349"/>
    </row>
    <row r="39" spans="1:14" ht="13.5" customHeight="1" thickBot="1">
      <c r="A39" s="27">
        <v>0</v>
      </c>
      <c r="L39" s="269" t="s">
        <v>72</v>
      </c>
      <c r="M39" s="269"/>
    </row>
    <row r="40" spans="1:14" s="33" customFormat="1" ht="17.25" customHeight="1">
      <c r="A40" s="261" t="s">
        <v>24</v>
      </c>
      <c r="B40" s="262"/>
      <c r="C40" s="262"/>
      <c r="D40" s="263"/>
      <c r="E40" s="257" t="s">
        <v>51</v>
      </c>
      <c r="F40" s="257"/>
      <c r="G40" s="257"/>
      <c r="H40" s="257"/>
      <c r="I40" s="257"/>
      <c r="J40" s="258" t="s">
        <v>71</v>
      </c>
      <c r="K40" s="259"/>
      <c r="L40" s="259"/>
      <c r="M40" s="260"/>
      <c r="N40" s="70"/>
    </row>
    <row r="41" spans="1:14" s="33" customFormat="1" ht="32.25" customHeight="1">
      <c r="A41" s="264" t="s">
        <v>27</v>
      </c>
      <c r="B41" s="265"/>
      <c r="C41" s="265"/>
      <c r="D41" s="266"/>
      <c r="E41" s="34" t="s">
        <v>90</v>
      </c>
      <c r="F41" s="34" t="s">
        <v>93</v>
      </c>
      <c r="G41" s="88" t="s">
        <v>96</v>
      </c>
      <c r="H41" s="34" t="s">
        <v>121</v>
      </c>
      <c r="I41" s="34" t="s">
        <v>122</v>
      </c>
      <c r="J41" s="35" t="s">
        <v>97</v>
      </c>
      <c r="K41" s="35" t="s">
        <v>127</v>
      </c>
      <c r="L41" s="216" t="s">
        <v>128</v>
      </c>
      <c r="M41" s="215" t="s">
        <v>129</v>
      </c>
      <c r="N41" s="159"/>
    </row>
    <row r="42" spans="1:14" s="33" customFormat="1" ht="17.25" customHeight="1">
      <c r="A42" s="267" t="s">
        <v>21</v>
      </c>
      <c r="B42" s="37"/>
      <c r="C42" s="38" t="s">
        <v>3</v>
      </c>
      <c r="D42" s="39"/>
      <c r="E42" s="40">
        <v>678</v>
      </c>
      <c r="F42" s="89">
        <v>581</v>
      </c>
      <c r="G42" s="40">
        <v>780</v>
      </c>
      <c r="H42" s="40">
        <v>909.25300000000004</v>
      </c>
      <c r="I42" s="40">
        <v>903.851</v>
      </c>
      <c r="J42" s="75">
        <f t="shared" ref="J42:J57" si="0">IF(AND(E42=0,F42=0),"－ ",IF(AND(E42&gt;0,F42=0),"皆減 ",IF(AND(E42=0,F42&gt;0),"皆増 ",ROUND((F42-E42)/E42*100,1))))</f>
        <v>-14.3</v>
      </c>
      <c r="K42" s="75">
        <f t="shared" ref="K42:K57" si="1">IF(AND(F42=0,G42=0),"－ ",IF(AND(F42&gt;0,G42=0),"皆減 ",IF(AND(F42=0,G42&gt;0),"皆増 ",ROUND((G42-F42)/F42*100,1))))</f>
        <v>34.299999999999997</v>
      </c>
      <c r="L42" s="75">
        <f t="shared" ref="L42:M56" si="2">IF(AND(G42=0,H42=0),"－ ",IF(AND(G42&gt;0,H42=0),"皆減 ",IF(AND(G42=0,H42&gt;0),"皆増 ",ROUND((H42-G42)/G42*100,1))))</f>
        <v>16.600000000000001</v>
      </c>
      <c r="M42" s="99">
        <f t="shared" ref="M42:M56" si="3">IF(AND(H42=0,I42=0),"－ ",IF(AND(H42&gt;0,I42=0),"皆減 ",IF(AND(H42=0,I42&gt;0),"皆増 ",ROUND((I42-H42)/H42*100,1))))</f>
        <v>-0.6</v>
      </c>
      <c r="N42" s="44">
        <f>I42-H42</f>
        <v>-5.4020000000000437</v>
      </c>
    </row>
    <row r="43" spans="1:14" s="33" customFormat="1" ht="17.25" customHeight="1">
      <c r="A43" s="268"/>
      <c r="B43" s="43"/>
      <c r="C43" s="38" t="s">
        <v>4</v>
      </c>
      <c r="D43" s="39"/>
      <c r="E43" s="106">
        <v>0</v>
      </c>
      <c r="F43" s="106">
        <v>0.3</v>
      </c>
      <c r="G43" s="198">
        <v>0.5</v>
      </c>
      <c r="H43" s="198">
        <v>0.12</v>
      </c>
      <c r="I43" s="198">
        <v>0.12</v>
      </c>
      <c r="J43" s="107" t="s">
        <v>75</v>
      </c>
      <c r="K43" s="107" t="s">
        <v>75</v>
      </c>
      <c r="L43" s="107">
        <f t="shared" si="2"/>
        <v>-76</v>
      </c>
      <c r="M43" s="99">
        <f t="shared" si="2"/>
        <v>0</v>
      </c>
      <c r="N43" s="44">
        <f t="shared" ref="N43:N57" si="4">I43-H43</f>
        <v>0</v>
      </c>
    </row>
    <row r="44" spans="1:14" s="33" customFormat="1" ht="17.25" customHeight="1">
      <c r="A44" s="268"/>
      <c r="B44" s="43"/>
      <c r="C44" s="38" t="s">
        <v>5</v>
      </c>
      <c r="D44" s="39"/>
      <c r="E44" s="40">
        <v>37</v>
      </c>
      <c r="F44" s="89">
        <v>37</v>
      </c>
      <c r="G44" s="40">
        <v>0</v>
      </c>
      <c r="H44" s="40">
        <v>0</v>
      </c>
      <c r="I44" s="40"/>
      <c r="J44" s="75">
        <f t="shared" si="0"/>
        <v>0</v>
      </c>
      <c r="K44" s="75" t="str">
        <f t="shared" ref="K44" si="5">IF(AND(F44=0,G44=0),"－ ",IF(AND(F44&gt;0,G44=0),"皆減 ",IF(AND(F44=0,G44&gt;0),"皆増 ",ROUND((G44-F44)/F44*100,1))))</f>
        <v xml:space="preserve">皆減 </v>
      </c>
      <c r="L44" s="107" t="str">
        <f t="shared" si="2"/>
        <v xml:space="preserve">－ </v>
      </c>
      <c r="M44" s="113" t="str">
        <f t="shared" si="2"/>
        <v xml:space="preserve">－ </v>
      </c>
      <c r="N44" s="44">
        <f t="shared" si="4"/>
        <v>0</v>
      </c>
    </row>
    <row r="45" spans="1:14" s="33" customFormat="1" ht="17.25" customHeight="1">
      <c r="A45" s="268"/>
      <c r="B45" s="43"/>
      <c r="C45" s="38" t="s">
        <v>6</v>
      </c>
      <c r="D45" s="39"/>
      <c r="E45" s="40">
        <v>8134</v>
      </c>
      <c r="F45" s="89">
        <v>8175</v>
      </c>
      <c r="G45" s="40">
        <v>7705</v>
      </c>
      <c r="H45" s="40">
        <v>7790.1639999999998</v>
      </c>
      <c r="I45" s="40">
        <v>8092.0029999999997</v>
      </c>
      <c r="J45" s="75">
        <f t="shared" si="0"/>
        <v>0.5</v>
      </c>
      <c r="K45" s="75">
        <f t="shared" si="1"/>
        <v>-5.7</v>
      </c>
      <c r="L45" s="75">
        <f>IF(AND(G45=0,H45=0),"－ ",IF(AND(G45&gt;0,H45=0),"皆減 ",IF(AND(G45=0,H45&gt;0),"皆増 ",ROUND((H45-G45)/G45*100,1))))</f>
        <v>1.1000000000000001</v>
      </c>
      <c r="M45" s="113">
        <f t="shared" si="3"/>
        <v>3.9</v>
      </c>
      <c r="N45" s="44">
        <f t="shared" si="4"/>
        <v>301.83899999999994</v>
      </c>
    </row>
    <row r="46" spans="1:14" s="33" customFormat="1" ht="17.25" customHeight="1">
      <c r="A46" s="268"/>
      <c r="B46" s="43"/>
      <c r="C46" s="38" t="s">
        <v>7</v>
      </c>
      <c r="D46" s="39"/>
      <c r="E46" s="40">
        <v>14717</v>
      </c>
      <c r="F46" s="89">
        <v>15436</v>
      </c>
      <c r="G46" s="40">
        <v>15354</v>
      </c>
      <c r="H46" s="40">
        <v>15924.132</v>
      </c>
      <c r="I46" s="40">
        <v>16911.32</v>
      </c>
      <c r="J46" s="75">
        <f t="shared" si="0"/>
        <v>4.9000000000000004</v>
      </c>
      <c r="K46" s="75">
        <f t="shared" si="1"/>
        <v>-0.5</v>
      </c>
      <c r="L46" s="75">
        <f t="shared" si="2"/>
        <v>3.7</v>
      </c>
      <c r="M46" s="99">
        <f t="shared" si="3"/>
        <v>6.2</v>
      </c>
      <c r="N46" s="44">
        <f t="shared" si="4"/>
        <v>987.1880000000001</v>
      </c>
    </row>
    <row r="47" spans="1:14" s="33" customFormat="1" ht="17.25" customHeight="1">
      <c r="A47" s="268"/>
      <c r="B47" s="43"/>
      <c r="C47" s="45" t="s">
        <v>9</v>
      </c>
      <c r="D47" s="46"/>
      <c r="E47" s="114">
        <f t="shared" ref="E47:H47" si="6">SUM(E42:E46)</f>
        <v>23566</v>
      </c>
      <c r="F47" s="114">
        <f t="shared" si="6"/>
        <v>24229.3</v>
      </c>
      <c r="G47" s="114">
        <f t="shared" si="6"/>
        <v>23839.5</v>
      </c>
      <c r="H47" s="114">
        <f t="shared" si="6"/>
        <v>24623.669000000002</v>
      </c>
      <c r="I47" s="114">
        <f>SUM(I42:I46)</f>
        <v>25907.294000000002</v>
      </c>
      <c r="J47" s="115">
        <f t="shared" si="0"/>
        <v>2.8</v>
      </c>
      <c r="K47" s="115">
        <f t="shared" si="1"/>
        <v>-1.6</v>
      </c>
      <c r="L47" s="115">
        <f t="shared" si="2"/>
        <v>3.3</v>
      </c>
      <c r="M47" s="41">
        <f t="shared" si="3"/>
        <v>5.2</v>
      </c>
      <c r="N47" s="44">
        <f t="shared" si="4"/>
        <v>1283.625</v>
      </c>
    </row>
    <row r="48" spans="1:14" s="33" customFormat="1" ht="17.25" customHeight="1">
      <c r="A48" s="267" t="s">
        <v>22</v>
      </c>
      <c r="B48" s="37"/>
      <c r="C48" s="38" t="s">
        <v>5</v>
      </c>
      <c r="D48" s="39"/>
      <c r="E48" s="40">
        <v>217</v>
      </c>
      <c r="F48" s="89">
        <v>191</v>
      </c>
      <c r="G48" s="40">
        <v>73</v>
      </c>
      <c r="H48" s="40">
        <v>63.994</v>
      </c>
      <c r="I48" s="40">
        <v>53.658000000000001</v>
      </c>
      <c r="J48" s="75">
        <f t="shared" si="0"/>
        <v>-12</v>
      </c>
      <c r="K48" s="75">
        <f t="shared" si="1"/>
        <v>-61.8</v>
      </c>
      <c r="L48" s="75">
        <f t="shared" si="2"/>
        <v>-12.3</v>
      </c>
      <c r="M48" s="113">
        <f t="shared" si="3"/>
        <v>-16.2</v>
      </c>
      <c r="N48" s="44">
        <f t="shared" si="4"/>
        <v>-10.335999999999999</v>
      </c>
    </row>
    <row r="49" spans="1:14" s="33" customFormat="1" ht="17.25" customHeight="1">
      <c r="A49" s="267"/>
      <c r="B49" s="43"/>
      <c r="C49" s="38" t="s">
        <v>11</v>
      </c>
      <c r="D49" s="39"/>
      <c r="E49" s="106" t="s">
        <v>75</v>
      </c>
      <c r="F49" s="108" t="s">
        <v>75</v>
      </c>
      <c r="G49" s="108" t="s">
        <v>75</v>
      </c>
      <c r="H49" s="108" t="s">
        <v>75</v>
      </c>
      <c r="I49" s="108" t="s">
        <v>135</v>
      </c>
      <c r="J49" s="107" t="s">
        <v>75</v>
      </c>
      <c r="K49" s="107" t="s">
        <v>75</v>
      </c>
      <c r="L49" s="107" t="s">
        <v>75</v>
      </c>
      <c r="M49" s="113" t="s">
        <v>75</v>
      </c>
      <c r="N49" s="44"/>
    </row>
    <row r="50" spans="1:14" s="33" customFormat="1" ht="17.25" customHeight="1">
      <c r="A50" s="268"/>
      <c r="B50" s="43"/>
      <c r="C50" s="38" t="s">
        <v>12</v>
      </c>
      <c r="D50" s="39"/>
      <c r="E50" s="40">
        <v>6911</v>
      </c>
      <c r="F50" s="40">
        <v>6120</v>
      </c>
      <c r="G50" s="40">
        <v>6093</v>
      </c>
      <c r="H50" s="40">
        <v>5413.0680000000002</v>
      </c>
      <c r="I50" s="40">
        <v>4451.0450000000001</v>
      </c>
      <c r="J50" s="75">
        <f t="shared" si="0"/>
        <v>-11.4</v>
      </c>
      <c r="K50" s="75">
        <f t="shared" si="1"/>
        <v>-0.4</v>
      </c>
      <c r="L50" s="75">
        <f t="shared" si="2"/>
        <v>-11.2</v>
      </c>
      <c r="M50" s="113">
        <f t="shared" si="3"/>
        <v>-17.8</v>
      </c>
      <c r="N50" s="44">
        <f t="shared" si="4"/>
        <v>-962.02300000000014</v>
      </c>
    </row>
    <row r="51" spans="1:14" s="33" customFormat="1" ht="17.25" customHeight="1">
      <c r="A51" s="268"/>
      <c r="B51" s="43"/>
      <c r="C51" s="38" t="s">
        <v>13</v>
      </c>
      <c r="D51" s="39"/>
      <c r="E51" s="40">
        <v>58</v>
      </c>
      <c r="F51" s="89">
        <v>40</v>
      </c>
      <c r="G51" s="40">
        <v>63</v>
      </c>
      <c r="H51" s="40">
        <v>92.942999999999998</v>
      </c>
      <c r="I51" s="40">
        <v>104.88200000000001</v>
      </c>
      <c r="J51" s="75">
        <f t="shared" si="0"/>
        <v>-31</v>
      </c>
      <c r="K51" s="75">
        <f t="shared" si="1"/>
        <v>57.5</v>
      </c>
      <c r="L51" s="75">
        <f t="shared" si="2"/>
        <v>47.5</v>
      </c>
      <c r="M51" s="113">
        <f t="shared" si="3"/>
        <v>12.8</v>
      </c>
      <c r="N51" s="44">
        <f t="shared" si="4"/>
        <v>11.939000000000007</v>
      </c>
    </row>
    <row r="52" spans="1:14" s="33" customFormat="1" ht="17.25" customHeight="1">
      <c r="A52" s="268"/>
      <c r="B52" s="43"/>
      <c r="C52" s="38" t="s">
        <v>8</v>
      </c>
      <c r="D52" s="39"/>
      <c r="E52" s="40">
        <v>334</v>
      </c>
      <c r="F52" s="89">
        <v>336</v>
      </c>
      <c r="G52" s="40">
        <v>311</v>
      </c>
      <c r="H52" s="40">
        <v>353.149</v>
      </c>
      <c r="I52" s="40">
        <v>365.625</v>
      </c>
      <c r="J52" s="75">
        <f t="shared" si="0"/>
        <v>0.6</v>
      </c>
      <c r="K52" s="75">
        <f t="shared" si="1"/>
        <v>-7.4</v>
      </c>
      <c r="L52" s="75">
        <f t="shared" si="2"/>
        <v>13.6</v>
      </c>
      <c r="M52" s="113">
        <f t="shared" si="3"/>
        <v>3.5</v>
      </c>
      <c r="N52" s="44">
        <f t="shared" si="4"/>
        <v>12.475999999999999</v>
      </c>
    </row>
    <row r="53" spans="1:14" s="33" customFormat="1" ht="17.25" customHeight="1">
      <c r="A53" s="268"/>
      <c r="B53" s="43"/>
      <c r="C53" s="38" t="s">
        <v>14</v>
      </c>
      <c r="D53" s="39"/>
      <c r="E53" s="40">
        <v>1381</v>
      </c>
      <c r="F53" s="89">
        <v>55</v>
      </c>
      <c r="G53" s="40">
        <v>345</v>
      </c>
      <c r="H53" s="40">
        <v>153.256</v>
      </c>
      <c r="I53" s="40">
        <v>97.537000000000006</v>
      </c>
      <c r="J53" s="75">
        <f t="shared" si="0"/>
        <v>-96</v>
      </c>
      <c r="K53" s="75">
        <f t="shared" si="1"/>
        <v>527.29999999999995</v>
      </c>
      <c r="L53" s="75">
        <f t="shared" si="2"/>
        <v>-55.6</v>
      </c>
      <c r="M53" s="113">
        <f t="shared" si="3"/>
        <v>-36.4</v>
      </c>
      <c r="N53" s="44">
        <f t="shared" si="4"/>
        <v>-55.718999999999994</v>
      </c>
    </row>
    <row r="54" spans="1:14" s="33" customFormat="1" ht="17.25" customHeight="1">
      <c r="A54" s="268"/>
      <c r="B54" s="43"/>
      <c r="C54" s="38" t="s">
        <v>15</v>
      </c>
      <c r="D54" s="39"/>
      <c r="E54" s="40">
        <v>302</v>
      </c>
      <c r="F54" s="89">
        <v>336</v>
      </c>
      <c r="G54" s="40">
        <v>359</v>
      </c>
      <c r="H54" s="40">
        <v>122.292</v>
      </c>
      <c r="I54" s="40">
        <v>132.173</v>
      </c>
      <c r="J54" s="75">
        <f t="shared" si="0"/>
        <v>11.3</v>
      </c>
      <c r="K54" s="75">
        <f t="shared" si="1"/>
        <v>6.8</v>
      </c>
      <c r="L54" s="75">
        <f t="shared" si="2"/>
        <v>-65.900000000000006</v>
      </c>
      <c r="M54" s="113">
        <f t="shared" si="3"/>
        <v>8.1</v>
      </c>
      <c r="N54" s="44">
        <f>I54-H54</f>
        <v>9.8810000000000002</v>
      </c>
    </row>
    <row r="55" spans="1:14" s="33" customFormat="1" ht="17.25" customHeight="1">
      <c r="A55" s="268"/>
      <c r="B55" s="43"/>
      <c r="C55" s="76" t="s">
        <v>16</v>
      </c>
      <c r="D55" s="39"/>
      <c r="E55" s="40">
        <v>157</v>
      </c>
      <c r="F55" s="89">
        <v>141</v>
      </c>
      <c r="G55" s="40">
        <v>141</v>
      </c>
      <c r="H55" s="40">
        <v>140.04400000000001</v>
      </c>
      <c r="I55" s="40">
        <v>90.786000000000001</v>
      </c>
      <c r="J55" s="75">
        <f t="shared" si="0"/>
        <v>-10.199999999999999</v>
      </c>
      <c r="K55" s="75">
        <f t="shared" si="1"/>
        <v>0</v>
      </c>
      <c r="L55" s="75">
        <f t="shared" si="2"/>
        <v>-0.7</v>
      </c>
      <c r="M55" s="99">
        <f t="shared" si="3"/>
        <v>-35.200000000000003</v>
      </c>
      <c r="N55" s="44">
        <f t="shared" si="4"/>
        <v>-49.25800000000001</v>
      </c>
    </row>
    <row r="56" spans="1:14" s="33" customFormat="1" ht="17.25" customHeight="1">
      <c r="A56" s="268"/>
      <c r="B56" s="43"/>
      <c r="C56" s="45" t="s">
        <v>9</v>
      </c>
      <c r="D56" s="46"/>
      <c r="E56" s="114">
        <f t="shared" ref="E56:H56" si="7">SUM(E48:E55)</f>
        <v>9360</v>
      </c>
      <c r="F56" s="114">
        <f t="shared" si="7"/>
        <v>7219</v>
      </c>
      <c r="G56" s="114">
        <f t="shared" si="7"/>
        <v>7385</v>
      </c>
      <c r="H56" s="114">
        <f t="shared" si="7"/>
        <v>6338.746000000001</v>
      </c>
      <c r="I56" s="114">
        <f>SUM(I48:I55)</f>
        <v>5295.7060000000001</v>
      </c>
      <c r="J56" s="115">
        <f t="shared" si="0"/>
        <v>-22.9</v>
      </c>
      <c r="K56" s="115">
        <f t="shared" si="1"/>
        <v>2.2999999999999998</v>
      </c>
      <c r="L56" s="115">
        <f t="shared" si="2"/>
        <v>-14.2</v>
      </c>
      <c r="M56" s="41">
        <f t="shared" si="3"/>
        <v>-16.5</v>
      </c>
      <c r="N56" s="44">
        <f t="shared" si="4"/>
        <v>-1043.0400000000009</v>
      </c>
    </row>
    <row r="57" spans="1:14" s="33" customFormat="1" ht="17.25" customHeight="1" thickBot="1">
      <c r="A57" s="254" t="s">
        <v>23</v>
      </c>
      <c r="B57" s="255"/>
      <c r="C57" s="255"/>
      <c r="D57" s="256"/>
      <c r="E57" s="116">
        <f t="shared" ref="E57:H57" si="8">E47+E56</f>
        <v>32926</v>
      </c>
      <c r="F57" s="116">
        <f t="shared" si="8"/>
        <v>31448.3</v>
      </c>
      <c r="G57" s="116">
        <f t="shared" si="8"/>
        <v>31224.5</v>
      </c>
      <c r="H57" s="116">
        <f t="shared" si="8"/>
        <v>30962.415000000001</v>
      </c>
      <c r="I57" s="116">
        <f>I47+I56</f>
        <v>31203</v>
      </c>
      <c r="J57" s="117">
        <f t="shared" si="0"/>
        <v>-4.5</v>
      </c>
      <c r="K57" s="117">
        <f t="shared" si="1"/>
        <v>-0.7</v>
      </c>
      <c r="L57" s="117">
        <f>IF(AND(G57=0,H57=0),"－ ",IF(AND(G57&gt;0,H57=0),"皆減 ",IF(AND(G57=0,H57&gt;0),"皆増 ",ROUND((H57-G57)/G57*100,1))))</f>
        <v>-0.8</v>
      </c>
      <c r="M57" s="47">
        <f>IF(AND(H57=0,I57=0),"－ ",IF(AND(H57&gt;0,I57=0),"皆減 ",IF(AND(H57=0,I57&gt;0),"皆増 ",ROUND((I57-H57)/H57*100,1))))</f>
        <v>0.8</v>
      </c>
      <c r="N57" s="44">
        <f t="shared" si="4"/>
        <v>240.58499999999913</v>
      </c>
    </row>
    <row r="58" spans="1:14" s="33" customFormat="1" ht="17.25" customHeight="1">
      <c r="A58" s="74"/>
      <c r="B58" s="70"/>
      <c r="C58" s="70"/>
      <c r="D58" s="70"/>
      <c r="E58" s="72"/>
      <c r="F58" s="72"/>
      <c r="G58" s="72"/>
      <c r="H58" s="72"/>
      <c r="I58" s="73"/>
      <c r="J58" s="44"/>
      <c r="K58" s="44"/>
      <c r="L58" s="44"/>
      <c r="M58" s="44"/>
      <c r="N58" s="44"/>
    </row>
    <row r="60" spans="1:14">
      <c r="A60" s="29" t="s">
        <v>28</v>
      </c>
    </row>
    <row r="61" spans="1:14">
      <c r="A61" s="29"/>
      <c r="C61" s="240"/>
      <c r="D61" s="240"/>
      <c r="E61" s="31" t="s">
        <v>90</v>
      </c>
      <c r="F61" s="31" t="s">
        <v>93</v>
      </c>
      <c r="G61" s="31" t="s">
        <v>96</v>
      </c>
      <c r="H61" s="31" t="s">
        <v>121</v>
      </c>
      <c r="I61" s="31" t="s">
        <v>122</v>
      </c>
    </row>
    <row r="62" spans="1:14">
      <c r="C62" s="241" t="s">
        <v>3</v>
      </c>
      <c r="D62" s="241"/>
      <c r="E62" s="30">
        <f t="shared" ref="E62:H62" si="9">ROUND(E42/100,0)</f>
        <v>7</v>
      </c>
      <c r="F62" s="30">
        <f t="shared" si="9"/>
        <v>6</v>
      </c>
      <c r="G62" s="30">
        <f t="shared" si="9"/>
        <v>8</v>
      </c>
      <c r="H62" s="30">
        <f t="shared" si="9"/>
        <v>9</v>
      </c>
      <c r="I62" s="30">
        <f>ROUND(I42/100,0)</f>
        <v>9</v>
      </c>
      <c r="J62" s="29"/>
      <c r="K62" s="29"/>
      <c r="L62" s="29"/>
      <c r="M62" s="29"/>
      <c r="N62" s="29"/>
    </row>
    <row r="63" spans="1:14">
      <c r="C63" s="242" t="s">
        <v>29</v>
      </c>
      <c r="D63" s="242"/>
      <c r="E63" s="30">
        <f t="shared" ref="E63:H63" si="10">ROUND(E45/100,0)</f>
        <v>81</v>
      </c>
      <c r="F63" s="30">
        <f t="shared" si="10"/>
        <v>82</v>
      </c>
      <c r="G63" s="30">
        <f t="shared" si="10"/>
        <v>77</v>
      </c>
      <c r="H63" s="30">
        <f t="shared" si="10"/>
        <v>78</v>
      </c>
      <c r="I63" s="30">
        <f>ROUND(I45/100,0)</f>
        <v>81</v>
      </c>
      <c r="J63" s="29"/>
      <c r="K63" s="29"/>
      <c r="L63" s="29"/>
      <c r="M63" s="29"/>
      <c r="N63" s="29"/>
    </row>
    <row r="64" spans="1:14">
      <c r="C64" s="241" t="s">
        <v>12</v>
      </c>
      <c r="D64" s="241"/>
      <c r="E64" s="30">
        <f t="shared" ref="E64:H64" si="11">ROUND((E46+E50)/100,0)</f>
        <v>216</v>
      </c>
      <c r="F64" s="30">
        <f t="shared" si="11"/>
        <v>216</v>
      </c>
      <c r="G64" s="30">
        <f t="shared" si="11"/>
        <v>214</v>
      </c>
      <c r="H64" s="30">
        <f t="shared" si="11"/>
        <v>213</v>
      </c>
      <c r="I64" s="30">
        <f>ROUND((I46+I50)/100,0)</f>
        <v>214</v>
      </c>
      <c r="J64" s="29"/>
      <c r="K64" s="29"/>
      <c r="L64" s="29"/>
      <c r="M64" s="29"/>
      <c r="N64" s="29"/>
    </row>
    <row r="65" spans="3:9">
      <c r="C65" s="239" t="s">
        <v>30</v>
      </c>
      <c r="D65" s="239"/>
      <c r="E65" s="28">
        <f t="shared" ref="E65:H65" si="12">ROUND(E57/100,0)-SUM(E62:E64)</f>
        <v>25</v>
      </c>
      <c r="F65" s="28">
        <f t="shared" si="12"/>
        <v>10</v>
      </c>
      <c r="G65" s="28">
        <f t="shared" si="12"/>
        <v>13</v>
      </c>
      <c r="H65" s="28">
        <f t="shared" si="12"/>
        <v>10</v>
      </c>
      <c r="I65" s="28">
        <f>ROUND(I57/100,0)-SUM(I62:I64)</f>
        <v>8</v>
      </c>
    </row>
    <row r="66" spans="3:9">
      <c r="C66" s="240" t="s">
        <v>31</v>
      </c>
      <c r="D66" s="240"/>
      <c r="E66" s="28">
        <f t="shared" ref="E66:H66" si="13">SUM(E62:E65)</f>
        <v>329</v>
      </c>
      <c r="F66" s="28">
        <f t="shared" si="13"/>
        <v>314</v>
      </c>
      <c r="G66" s="28">
        <f t="shared" si="13"/>
        <v>312</v>
      </c>
      <c r="H66" s="28">
        <f t="shared" si="13"/>
        <v>310</v>
      </c>
      <c r="I66" s="28">
        <f>SUM(I62:I65)</f>
        <v>312</v>
      </c>
    </row>
  </sheetData>
  <mergeCells count="16">
    <mergeCell ref="C65:D65"/>
    <mergeCell ref="C66:D66"/>
    <mergeCell ref="C61:D61"/>
    <mergeCell ref="C62:D62"/>
    <mergeCell ref="C63:D63"/>
    <mergeCell ref="C64:D64"/>
    <mergeCell ref="A3:M6"/>
    <mergeCell ref="A38:M38"/>
    <mergeCell ref="A57:D57"/>
    <mergeCell ref="E40:I40"/>
    <mergeCell ref="J40:M40"/>
    <mergeCell ref="A40:D40"/>
    <mergeCell ref="A41:D41"/>
    <mergeCell ref="A42:A47"/>
    <mergeCell ref="A48:A56"/>
    <mergeCell ref="L39:M39"/>
  </mergeCells>
  <phoneticPr fontId="5"/>
  <pageMargins left="0.47244094488188981" right="0.19685039370078741" top="0.39370078740157483" bottom="0.47244094488188981" header="0.19685039370078741" footer="0.31496062992125984"/>
  <pageSetup paperSize="9" orientation="portrait" r:id="rId1"/>
  <headerFooter alignWithMargins="0">
    <oddFooter>&amp;C８</oddFooter>
  </headerFooter>
  <rowBreaks count="1" manualBreakCount="1">
    <brk id="59" max="12" man="1"/>
  </rowBreaks>
  <colBreaks count="1" manualBreakCount="1">
    <brk id="13" max="1048575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7"/>
  <sheetViews>
    <sheetView view="pageBreakPreview" zoomScaleNormal="75" zoomScaleSheetLayoutView="100" workbookViewId="0"/>
  </sheetViews>
  <sheetFormatPr defaultColWidth="8" defaultRowHeight="12"/>
  <cols>
    <col min="1" max="1" width="3.25" style="27" customWidth="1"/>
    <col min="2" max="2" width="0.75" style="27" customWidth="1"/>
    <col min="3" max="3" width="13.5" style="27" customWidth="1"/>
    <col min="4" max="4" width="0.75" style="27" customWidth="1"/>
    <col min="5" max="9" width="9.375" style="27" customWidth="1"/>
    <col min="10" max="13" width="8.125" style="27" customWidth="1"/>
    <col min="14" max="14" width="8.5" style="27" customWidth="1"/>
    <col min="15" max="16384" width="8" style="27"/>
  </cols>
  <sheetData>
    <row r="1" spans="1:13" s="33" customFormat="1" ht="13.5">
      <c r="A1" s="33" t="s">
        <v>57</v>
      </c>
    </row>
    <row r="2" spans="1:13" ht="6" customHeight="1" thickBot="1"/>
    <row r="3" spans="1:13" ht="13.5" customHeight="1">
      <c r="A3" s="243" t="s">
        <v>141</v>
      </c>
      <c r="B3" s="244"/>
      <c r="C3" s="244"/>
      <c r="D3" s="244"/>
      <c r="E3" s="244"/>
      <c r="F3" s="244"/>
      <c r="G3" s="244"/>
      <c r="H3" s="244"/>
      <c r="I3" s="244"/>
      <c r="J3" s="244"/>
      <c r="K3" s="244"/>
      <c r="L3" s="244"/>
      <c r="M3" s="245"/>
    </row>
    <row r="4" spans="1:13" ht="13.5" customHeight="1">
      <c r="A4" s="246"/>
      <c r="B4" s="247"/>
      <c r="C4" s="247"/>
      <c r="D4" s="247"/>
      <c r="E4" s="247"/>
      <c r="F4" s="247"/>
      <c r="G4" s="247"/>
      <c r="H4" s="247"/>
      <c r="I4" s="247"/>
      <c r="J4" s="247"/>
      <c r="K4" s="247"/>
      <c r="L4" s="247"/>
      <c r="M4" s="248"/>
    </row>
    <row r="5" spans="1:13" ht="13.5" customHeight="1">
      <c r="A5" s="246"/>
      <c r="B5" s="247"/>
      <c r="C5" s="247"/>
      <c r="D5" s="247"/>
      <c r="E5" s="247"/>
      <c r="F5" s="247"/>
      <c r="G5" s="247"/>
      <c r="H5" s="247"/>
      <c r="I5" s="247"/>
      <c r="J5" s="247"/>
      <c r="K5" s="247"/>
      <c r="L5" s="247"/>
      <c r="M5" s="248"/>
    </row>
    <row r="6" spans="1:13" ht="13.5" customHeight="1" thickBot="1">
      <c r="A6" s="249"/>
      <c r="B6" s="250"/>
      <c r="C6" s="250"/>
      <c r="D6" s="250"/>
      <c r="E6" s="250"/>
      <c r="F6" s="250"/>
      <c r="G6" s="250"/>
      <c r="H6" s="250"/>
      <c r="I6" s="250"/>
      <c r="J6" s="250"/>
      <c r="K6" s="250"/>
      <c r="L6" s="250"/>
      <c r="M6" s="251"/>
    </row>
    <row r="26" ht="13.5" customHeight="1"/>
    <row r="27" ht="13.5" customHeight="1"/>
    <row r="28" ht="13.5" customHeight="1"/>
    <row r="29" ht="13.5" customHeight="1"/>
    <row r="30" ht="13.5" customHeight="1"/>
    <row r="31" ht="13.5" customHeight="1"/>
    <row r="32" ht="13.5" customHeight="1"/>
    <row r="33" spans="1:14" ht="13.5" customHeight="1"/>
    <row r="34" spans="1:14" ht="13.5" customHeight="1"/>
    <row r="35" spans="1:14" ht="13.5" customHeight="1"/>
    <row r="36" spans="1:14" ht="13.5" customHeight="1"/>
    <row r="37" spans="1:14" ht="13.5" customHeight="1"/>
    <row r="38" spans="1:14" ht="13.5" customHeight="1">
      <c r="A38" s="348"/>
      <c r="B38" s="349"/>
      <c r="C38" s="349"/>
      <c r="D38" s="349"/>
      <c r="E38" s="349"/>
      <c r="F38" s="349"/>
      <c r="G38" s="349"/>
      <c r="H38" s="349"/>
      <c r="I38" s="349"/>
      <c r="J38" s="349"/>
      <c r="K38" s="349"/>
      <c r="L38" s="349"/>
      <c r="M38" s="349"/>
    </row>
    <row r="39" spans="1:14" ht="13.5" customHeight="1" thickBot="1">
      <c r="L39" s="269" t="s">
        <v>72</v>
      </c>
      <c r="M39" s="269"/>
    </row>
    <row r="40" spans="1:14" s="33" customFormat="1" ht="17.25" customHeight="1">
      <c r="A40" s="261" t="s">
        <v>24</v>
      </c>
      <c r="B40" s="262"/>
      <c r="C40" s="262"/>
      <c r="D40" s="263"/>
      <c r="E40" s="257" t="s">
        <v>73</v>
      </c>
      <c r="F40" s="257"/>
      <c r="G40" s="257"/>
      <c r="H40" s="257"/>
      <c r="I40" s="257"/>
      <c r="J40" s="258" t="s">
        <v>71</v>
      </c>
      <c r="K40" s="259"/>
      <c r="L40" s="259"/>
      <c r="M40" s="260"/>
      <c r="N40" s="70"/>
    </row>
    <row r="41" spans="1:14" s="33" customFormat="1" ht="32.25" customHeight="1">
      <c r="A41" s="264" t="s">
        <v>27</v>
      </c>
      <c r="B41" s="265"/>
      <c r="C41" s="265"/>
      <c r="D41" s="266"/>
      <c r="E41" s="34" t="s">
        <v>90</v>
      </c>
      <c r="F41" s="88" t="s">
        <v>93</v>
      </c>
      <c r="G41" s="34" t="s">
        <v>96</v>
      </c>
      <c r="H41" s="34" t="s">
        <v>121</v>
      </c>
      <c r="I41" s="34" t="s">
        <v>122</v>
      </c>
      <c r="J41" s="35" t="s">
        <v>97</v>
      </c>
      <c r="K41" s="35" t="s">
        <v>127</v>
      </c>
      <c r="L41" s="216" t="s">
        <v>128</v>
      </c>
      <c r="M41" s="215" t="s">
        <v>129</v>
      </c>
      <c r="N41" s="71"/>
    </row>
    <row r="42" spans="1:14" s="33" customFormat="1" ht="17.25" customHeight="1">
      <c r="A42" s="267" t="s">
        <v>21</v>
      </c>
      <c r="B42" s="37"/>
      <c r="C42" s="38" t="s">
        <v>3</v>
      </c>
      <c r="D42" s="39"/>
      <c r="E42" s="106">
        <v>9758</v>
      </c>
      <c r="F42" s="106">
        <v>9759</v>
      </c>
      <c r="G42" s="108">
        <v>9876</v>
      </c>
      <c r="H42" s="106">
        <v>9629.0650000000005</v>
      </c>
      <c r="I42" s="106">
        <v>8381.357</v>
      </c>
      <c r="J42" s="107">
        <f>IF(AND(E42=0,F42=0),"－ ",IF(AND(E42&gt;0,F42=0),"皆減 ",IF(AND(E42=0,F42&gt;0),"皆増 ",ROUND((F42-E42)/E42*100,1))))</f>
        <v>0</v>
      </c>
      <c r="K42" s="107">
        <f>IF(AND(F42=0,G42=0),"－ ",IF(AND(F42&gt;0,G42=0),"皆減 ",IF(AND(F42=0,G42&gt;0),"皆増 ",ROUND((G42-F42)/F42*100,1))))</f>
        <v>1.2</v>
      </c>
      <c r="L42" s="169">
        <f>IF(AND(G42=0,H42=0),"－ ",IF(AND(G42&gt;0,H42=0),"皆減 ",IF(AND(G42=0,H42&gt;0),"皆増 ",ROUND((H42-G42)/G42*100,1))))</f>
        <v>-2.5</v>
      </c>
      <c r="M42" s="118">
        <f t="shared" ref="K42:M43" si="0">IF(AND(H42=0,I42=0),"－ ",IF(AND(H42&gt;0,I42=0),"皆減 ",IF(AND(H42=0,I42&gt;0),"皆増 ",ROUND((I42-H42)/H42*100,1))))</f>
        <v>-13</v>
      </c>
      <c r="N42" s="44"/>
    </row>
    <row r="43" spans="1:14" s="33" customFormat="1" ht="17.25" customHeight="1">
      <c r="A43" s="268"/>
      <c r="B43" s="43"/>
      <c r="C43" s="38" t="s">
        <v>4</v>
      </c>
      <c r="D43" s="39"/>
      <c r="E43" s="106">
        <v>10</v>
      </c>
      <c r="F43" s="106">
        <v>154</v>
      </c>
      <c r="G43" s="108">
        <v>42</v>
      </c>
      <c r="H43" s="106">
        <v>201.804</v>
      </c>
      <c r="I43" s="106">
        <v>13.407999999999999</v>
      </c>
      <c r="J43" s="107">
        <f t="shared" ref="J43:J57" si="1">IF(AND(E43=0,F43=0),"－ ",IF(AND(E43&gt;0,F43=0),"皆減 ",IF(AND(E43=0,F43&gt;0),"皆増 ",ROUND((F43-E43)/E43*100,1))))</f>
        <v>1440</v>
      </c>
      <c r="K43" s="107">
        <f t="shared" si="0"/>
        <v>-72.7</v>
      </c>
      <c r="L43" s="107">
        <f t="shared" si="0"/>
        <v>380.5</v>
      </c>
      <c r="M43" s="113">
        <f t="shared" si="0"/>
        <v>-93.4</v>
      </c>
      <c r="N43" s="44"/>
    </row>
    <row r="44" spans="1:14" s="33" customFormat="1" ht="17.25" customHeight="1">
      <c r="A44" s="268"/>
      <c r="B44" s="43"/>
      <c r="C44" s="38" t="s">
        <v>5</v>
      </c>
      <c r="D44" s="39"/>
      <c r="E44" s="106">
        <v>86</v>
      </c>
      <c r="F44" s="106">
        <v>77</v>
      </c>
      <c r="G44" s="108">
        <v>0</v>
      </c>
      <c r="H44" s="106">
        <v>0</v>
      </c>
      <c r="I44" s="106">
        <v>0</v>
      </c>
      <c r="J44" s="107">
        <f t="shared" si="1"/>
        <v>-10.5</v>
      </c>
      <c r="K44" s="107" t="str">
        <f t="shared" ref="K44:L46" si="2">IF(AND(F44=0,G44=0),"－ ",IF(AND(F44&gt;0,G44=0),"皆減 ",IF(AND(F44=0,G44&gt;0),"皆増 ",ROUND((G44-F44)/F44*100,1))))</f>
        <v xml:space="preserve">皆減 </v>
      </c>
      <c r="L44" s="107" t="str">
        <f t="shared" si="2"/>
        <v xml:space="preserve">－ </v>
      </c>
      <c r="M44" s="113" t="str">
        <f t="shared" ref="M44:M57" si="3">IF(AND(H44=0,I44=0),"－ ",IF(AND(H44&gt;0,I44=0),"皆減 ",IF(AND(H44=0,I44&gt;0),"皆増 ",ROUND((I44-H44)/H44*100,1))))</f>
        <v xml:space="preserve">－ </v>
      </c>
      <c r="N44" s="44"/>
    </row>
    <row r="45" spans="1:14" s="33" customFormat="1" ht="17.25" customHeight="1">
      <c r="A45" s="268"/>
      <c r="B45" s="43"/>
      <c r="C45" s="38" t="s">
        <v>6</v>
      </c>
      <c r="D45" s="39"/>
      <c r="E45" s="106">
        <v>10078</v>
      </c>
      <c r="F45" s="106">
        <v>4762</v>
      </c>
      <c r="G45" s="108">
        <v>2800</v>
      </c>
      <c r="H45" s="106">
        <v>4555.95</v>
      </c>
      <c r="I45" s="106">
        <v>3960.569</v>
      </c>
      <c r="J45" s="107">
        <f t="shared" si="1"/>
        <v>-52.7</v>
      </c>
      <c r="K45" s="107">
        <f t="shared" si="2"/>
        <v>-41.2</v>
      </c>
      <c r="L45" s="107">
        <f t="shared" si="2"/>
        <v>62.7</v>
      </c>
      <c r="M45" s="113">
        <f t="shared" si="3"/>
        <v>-13.1</v>
      </c>
      <c r="N45" s="44"/>
    </row>
    <row r="46" spans="1:14" s="33" customFormat="1" ht="17.25" customHeight="1">
      <c r="A46" s="268"/>
      <c r="B46" s="43"/>
      <c r="C46" s="38" t="s">
        <v>7</v>
      </c>
      <c r="D46" s="39"/>
      <c r="E46" s="106">
        <v>10651</v>
      </c>
      <c r="F46" s="106">
        <v>10921</v>
      </c>
      <c r="G46" s="108">
        <v>12713</v>
      </c>
      <c r="H46" s="106">
        <v>11467.325000000001</v>
      </c>
      <c r="I46" s="106">
        <v>12423.698</v>
      </c>
      <c r="J46" s="107">
        <f t="shared" si="1"/>
        <v>2.5</v>
      </c>
      <c r="K46" s="107">
        <f t="shared" si="2"/>
        <v>16.399999999999999</v>
      </c>
      <c r="L46" s="107">
        <f t="shared" si="2"/>
        <v>-9.8000000000000007</v>
      </c>
      <c r="M46" s="113">
        <f t="shared" si="3"/>
        <v>8.3000000000000007</v>
      </c>
      <c r="N46" s="44"/>
    </row>
    <row r="47" spans="1:14" s="33" customFormat="1" ht="17.25" customHeight="1">
      <c r="A47" s="268"/>
      <c r="B47" s="125"/>
      <c r="C47" s="120" t="s">
        <v>9</v>
      </c>
      <c r="D47" s="121"/>
      <c r="E47" s="122">
        <f t="shared" ref="E47:H47" si="4">SUM(E42:E46)</f>
        <v>30583</v>
      </c>
      <c r="F47" s="122">
        <f t="shared" si="4"/>
        <v>25673</v>
      </c>
      <c r="G47" s="122">
        <f t="shared" si="4"/>
        <v>25431</v>
      </c>
      <c r="H47" s="122">
        <f t="shared" si="4"/>
        <v>25854.144</v>
      </c>
      <c r="I47" s="122">
        <f>SUM(I42:I46)</f>
        <v>24779.031999999999</v>
      </c>
      <c r="J47" s="123">
        <f t="shared" si="1"/>
        <v>-16.100000000000001</v>
      </c>
      <c r="K47" s="123">
        <f>IF(AND(F47=0,G47=0),"－ ",IF(AND(F47&gt;0,G47=0),"皆減 ",IF(AND(F47=0,G47&gt;0),"皆増 ",ROUND((G47-F47)/F47*100,1))))</f>
        <v>-0.9</v>
      </c>
      <c r="L47" s="123">
        <f>IF(AND(G47=0,H47=0),"－ ",IF(AND(G47&gt;0,H47=0),"皆減 ",IF(AND(G47=0,H47&gt;0),"皆増 ",ROUND((H47-G47)/G47*100,1))))</f>
        <v>1.7</v>
      </c>
      <c r="M47" s="124">
        <f t="shared" si="3"/>
        <v>-4.2</v>
      </c>
      <c r="N47" s="44"/>
    </row>
    <row r="48" spans="1:14" s="33" customFormat="1" ht="17.25" customHeight="1">
      <c r="A48" s="267" t="s">
        <v>22</v>
      </c>
      <c r="B48" s="37"/>
      <c r="C48" s="38" t="s">
        <v>5</v>
      </c>
      <c r="D48" s="39"/>
      <c r="E48" s="106">
        <v>503</v>
      </c>
      <c r="F48" s="106">
        <v>638</v>
      </c>
      <c r="G48" s="108">
        <v>223</v>
      </c>
      <c r="H48" s="106">
        <v>234.482</v>
      </c>
      <c r="I48" s="106">
        <v>274.37400000000002</v>
      </c>
      <c r="J48" s="107">
        <f t="shared" si="1"/>
        <v>26.8</v>
      </c>
      <c r="K48" s="107">
        <f>IF(AND(F48=0,G48=0),"－ ",IF(AND(F48&gt;0,G48=0),"皆減 ",IF(AND(F48=0,G48&gt;0),"皆増 ",ROUND((G48-F48)/F48*100,1))))</f>
        <v>-65</v>
      </c>
      <c r="L48" s="107">
        <f>IF(AND(G48=0,H48=0),"－ ",IF(AND(G48&gt;0,H48=0),"皆減 ",IF(AND(G48=0,H48&gt;0),"皆増 ",ROUND((H48-G48)/G48*100,1))))</f>
        <v>5.0999999999999996</v>
      </c>
      <c r="M48" s="113">
        <f t="shared" si="3"/>
        <v>17</v>
      </c>
      <c r="N48" s="44"/>
    </row>
    <row r="49" spans="1:14" s="33" customFormat="1" ht="17.25" customHeight="1">
      <c r="A49" s="267"/>
      <c r="B49" s="43"/>
      <c r="C49" s="38" t="s">
        <v>11</v>
      </c>
      <c r="D49" s="39"/>
      <c r="E49" s="106">
        <v>87</v>
      </c>
      <c r="F49" s="106">
        <v>473</v>
      </c>
      <c r="G49" s="108">
        <v>0</v>
      </c>
      <c r="H49" s="108">
        <v>3.78</v>
      </c>
      <c r="I49" s="108">
        <v>0</v>
      </c>
      <c r="J49" s="107">
        <f t="shared" si="1"/>
        <v>443.7</v>
      </c>
      <c r="K49" s="107" t="str">
        <f t="shared" ref="K49" si="5">IF(AND(F49=0,G49=0),"－ ",IF(AND(F49&gt;0,G49=0),"皆減 ",IF(AND(F49=0,G49&gt;0),"皆増 ",ROUND((G49-F49)/F49*100,1))))</f>
        <v xml:space="preserve">皆減 </v>
      </c>
      <c r="L49" s="199" t="str">
        <f t="shared" ref="L49" si="6">IF(AND(G49=0,H49=0),"－ ",IF(AND(G49&gt;0,H49=0),"皆減 ",IF(AND(G49=0,H49&gt;0),"皆増 ",ROUND((H49-G49)/G49*100,1))))</f>
        <v xml:space="preserve">皆増 </v>
      </c>
      <c r="M49" s="113" t="str">
        <f t="shared" si="3"/>
        <v xml:space="preserve">皆減 </v>
      </c>
      <c r="N49" s="44"/>
    </row>
    <row r="50" spans="1:14" s="33" customFormat="1" ht="17.25" customHeight="1">
      <c r="A50" s="268"/>
      <c r="B50" s="43"/>
      <c r="C50" s="38" t="s">
        <v>12</v>
      </c>
      <c r="D50" s="39"/>
      <c r="E50" s="106">
        <v>5492</v>
      </c>
      <c r="F50" s="106">
        <v>4374</v>
      </c>
      <c r="G50" s="108">
        <v>4511</v>
      </c>
      <c r="H50" s="106">
        <v>4084.7170000000001</v>
      </c>
      <c r="I50" s="106">
        <v>3770.9789999999998</v>
      </c>
      <c r="J50" s="107">
        <f t="shared" si="1"/>
        <v>-20.399999999999999</v>
      </c>
      <c r="K50" s="107">
        <f t="shared" ref="K50:K55" si="7">IF(AND(F50=0,G50=0),"－ ",IF(AND(F50&gt;0,G50=0),"皆減 ",IF(AND(F50=0,G50&gt;0),"皆増 ",ROUND((G50-F50)/F50*100,1))))</f>
        <v>3.1</v>
      </c>
      <c r="L50" s="107">
        <f t="shared" ref="L50:L55" si="8">IF(AND(G50=0,H50=0),"－ ",IF(AND(G50&gt;0,H50=0),"皆減 ",IF(AND(G50=0,H50&gt;0),"皆増 ",ROUND((H50-G50)/G50*100,1))))</f>
        <v>-9.4</v>
      </c>
      <c r="M50" s="113">
        <f t="shared" si="3"/>
        <v>-7.7</v>
      </c>
      <c r="N50" s="44"/>
    </row>
    <row r="51" spans="1:14" s="33" customFormat="1" ht="17.25" customHeight="1">
      <c r="A51" s="268"/>
      <c r="B51" s="43"/>
      <c r="C51" s="38" t="s">
        <v>13</v>
      </c>
      <c r="D51" s="39"/>
      <c r="E51" s="106">
        <v>783</v>
      </c>
      <c r="F51" s="106">
        <v>173</v>
      </c>
      <c r="G51" s="108">
        <v>4</v>
      </c>
      <c r="H51" s="106">
        <v>22.486000000000001</v>
      </c>
      <c r="I51" s="106">
        <v>0</v>
      </c>
      <c r="J51" s="107">
        <f t="shared" si="1"/>
        <v>-77.900000000000006</v>
      </c>
      <c r="K51" s="107">
        <f t="shared" si="7"/>
        <v>-97.7</v>
      </c>
      <c r="L51" s="107">
        <f t="shared" si="8"/>
        <v>462.2</v>
      </c>
      <c r="M51" s="113" t="str">
        <f t="shared" si="3"/>
        <v xml:space="preserve">皆減 </v>
      </c>
      <c r="N51" s="44"/>
    </row>
    <row r="52" spans="1:14" s="33" customFormat="1" ht="17.25" customHeight="1">
      <c r="A52" s="268"/>
      <c r="B52" s="43"/>
      <c r="C52" s="38" t="s">
        <v>8</v>
      </c>
      <c r="D52" s="39"/>
      <c r="E52" s="106">
        <v>260</v>
      </c>
      <c r="F52" s="106">
        <v>207</v>
      </c>
      <c r="G52" s="108">
        <v>16</v>
      </c>
      <c r="H52" s="106">
        <v>12.018000000000001</v>
      </c>
      <c r="I52" s="106">
        <v>13.346</v>
      </c>
      <c r="J52" s="107">
        <f t="shared" si="1"/>
        <v>-20.399999999999999</v>
      </c>
      <c r="K52" s="107">
        <f t="shared" si="7"/>
        <v>-92.3</v>
      </c>
      <c r="L52" s="107">
        <f t="shared" si="8"/>
        <v>-24.9</v>
      </c>
      <c r="M52" s="113">
        <f t="shared" si="3"/>
        <v>11.1</v>
      </c>
      <c r="N52" s="44"/>
    </row>
    <row r="53" spans="1:14" s="33" customFormat="1" ht="17.25" customHeight="1">
      <c r="A53" s="268"/>
      <c r="B53" s="43"/>
      <c r="C53" s="38" t="s">
        <v>14</v>
      </c>
      <c r="D53" s="39"/>
      <c r="E53" s="106">
        <v>398</v>
      </c>
      <c r="F53" s="106">
        <v>1181</v>
      </c>
      <c r="G53" s="108">
        <v>4323</v>
      </c>
      <c r="H53" s="106">
        <v>2004.5530000000001</v>
      </c>
      <c r="I53" s="106">
        <v>3730.768</v>
      </c>
      <c r="J53" s="107">
        <f t="shared" si="1"/>
        <v>196.7</v>
      </c>
      <c r="K53" s="107">
        <f t="shared" si="7"/>
        <v>266</v>
      </c>
      <c r="L53" s="107">
        <f t="shared" si="8"/>
        <v>-53.6</v>
      </c>
      <c r="M53" s="113">
        <f t="shared" si="3"/>
        <v>86.1</v>
      </c>
      <c r="N53" s="44"/>
    </row>
    <row r="54" spans="1:14" s="33" customFormat="1" ht="17.25" customHeight="1">
      <c r="A54" s="268"/>
      <c r="B54" s="43"/>
      <c r="C54" s="38" t="s">
        <v>15</v>
      </c>
      <c r="D54" s="39"/>
      <c r="E54" s="106">
        <v>46</v>
      </c>
      <c r="F54" s="106">
        <v>16</v>
      </c>
      <c r="G54" s="108">
        <v>20</v>
      </c>
      <c r="H54" s="106">
        <v>27.727</v>
      </c>
      <c r="I54" s="106">
        <v>24.53</v>
      </c>
      <c r="J54" s="107">
        <f t="shared" si="1"/>
        <v>-65.2</v>
      </c>
      <c r="K54" s="107">
        <f t="shared" si="7"/>
        <v>25</v>
      </c>
      <c r="L54" s="107">
        <f t="shared" si="8"/>
        <v>38.6</v>
      </c>
      <c r="M54" s="113">
        <f t="shared" si="3"/>
        <v>-11.5</v>
      </c>
      <c r="N54" s="44"/>
    </row>
    <row r="55" spans="1:14" s="33" customFormat="1" ht="17.25" customHeight="1">
      <c r="A55" s="268"/>
      <c r="B55" s="43"/>
      <c r="C55" s="76" t="s">
        <v>16</v>
      </c>
      <c r="D55" s="39"/>
      <c r="E55" s="106">
        <v>28</v>
      </c>
      <c r="F55" s="106">
        <v>45</v>
      </c>
      <c r="G55" s="108">
        <v>20</v>
      </c>
      <c r="H55" s="106">
        <v>12.009</v>
      </c>
      <c r="I55" s="106">
        <v>27.943000000000001</v>
      </c>
      <c r="J55" s="107">
        <f t="shared" si="1"/>
        <v>60.7</v>
      </c>
      <c r="K55" s="107">
        <f t="shared" si="7"/>
        <v>-55.6</v>
      </c>
      <c r="L55" s="107">
        <f t="shared" si="8"/>
        <v>-40</v>
      </c>
      <c r="M55" s="113">
        <f>IF(AND(H55=0,I55=0),"－ ",IF(AND(H55&gt;0,I55=0),"皆減 ",IF(AND(H55=0,I55&gt;0),"皆増 ",ROUND((I55-H55)/H55*100,1))))</f>
        <v>132.69999999999999</v>
      </c>
      <c r="N55" s="44"/>
    </row>
    <row r="56" spans="1:14" s="33" customFormat="1" ht="17.25" customHeight="1">
      <c r="A56" s="268"/>
      <c r="B56" s="125"/>
      <c r="C56" s="120" t="s">
        <v>9</v>
      </c>
      <c r="D56" s="121"/>
      <c r="E56" s="122">
        <f t="shared" ref="E56:H56" si="9">SUM(E48:E55)</f>
        <v>7597</v>
      </c>
      <c r="F56" s="122">
        <f t="shared" si="9"/>
        <v>7107</v>
      </c>
      <c r="G56" s="122">
        <f t="shared" si="9"/>
        <v>9117</v>
      </c>
      <c r="H56" s="122">
        <f t="shared" si="9"/>
        <v>6401.7719999999999</v>
      </c>
      <c r="I56" s="122">
        <f>SUM(I48:I55)</f>
        <v>7841.9400000000005</v>
      </c>
      <c r="J56" s="123">
        <f t="shared" si="1"/>
        <v>-6.4</v>
      </c>
      <c r="K56" s="123">
        <f>IF(AND(F56=0,G56=0),"－ ",IF(AND(F56&gt;0,G56=0),"皆減 ",IF(AND(F56=0,G56&gt;0),"皆増 ",ROUND((G56-F56)/F56*100,1))))</f>
        <v>28.3</v>
      </c>
      <c r="L56" s="123">
        <f>IF(AND(G56=0,H56=0),"－ ",IF(AND(G56&gt;0,H56=0),"皆減 ",IF(AND(G56=0,H56&gt;0),"皆増 ",ROUND((H56-G56)/G56*100,1))))</f>
        <v>-29.8</v>
      </c>
      <c r="M56" s="124">
        <f t="shared" si="3"/>
        <v>22.5</v>
      </c>
      <c r="N56" s="44"/>
    </row>
    <row r="57" spans="1:14" s="33" customFormat="1" ht="17.25" customHeight="1" thickBot="1">
      <c r="A57" s="358" t="s">
        <v>23</v>
      </c>
      <c r="B57" s="359"/>
      <c r="C57" s="359"/>
      <c r="D57" s="360"/>
      <c r="E57" s="126">
        <f t="shared" ref="E57:H57" si="10">E47+E56</f>
        <v>38180</v>
      </c>
      <c r="F57" s="126">
        <f t="shared" si="10"/>
        <v>32780</v>
      </c>
      <c r="G57" s="126">
        <f t="shared" si="10"/>
        <v>34548</v>
      </c>
      <c r="H57" s="126">
        <f t="shared" si="10"/>
        <v>32255.916000000001</v>
      </c>
      <c r="I57" s="126">
        <f>I47+I56</f>
        <v>32620.972000000002</v>
      </c>
      <c r="J57" s="127">
        <f t="shared" si="1"/>
        <v>-14.1</v>
      </c>
      <c r="K57" s="127">
        <f>IF(AND(F57=0,G57=0),"－ ",IF(AND(F57&gt;0,G57=0),"皆減 ",IF(AND(F57=0,G57&gt;0),"皆増 ",ROUND((G57-F57)/F57*100,1))))</f>
        <v>5.4</v>
      </c>
      <c r="L57" s="127">
        <f>IF(AND(G57=0,H57=0),"－ ",IF(AND(G57&gt;0,H57=0),"皆減 ",IF(AND(G57=0,H57&gt;0),"皆増 ",ROUND((H57-G57)/G57*100,1))))</f>
        <v>-6.6</v>
      </c>
      <c r="M57" s="128">
        <f t="shared" si="3"/>
        <v>1.1000000000000001</v>
      </c>
      <c r="N57" s="44"/>
    </row>
    <row r="58" spans="1:14" s="33" customFormat="1" ht="17.25" customHeight="1">
      <c r="A58" s="74" t="s">
        <v>117</v>
      </c>
      <c r="B58" s="70"/>
      <c r="C58" s="70"/>
      <c r="D58" s="70"/>
      <c r="E58" s="72"/>
      <c r="F58" s="72"/>
      <c r="G58" s="72"/>
      <c r="H58" s="72"/>
      <c r="I58" s="73"/>
      <c r="J58" s="44"/>
      <c r="K58" s="44"/>
      <c r="L58" s="44"/>
      <c r="M58" s="44"/>
      <c r="N58" s="44"/>
    </row>
    <row r="60" spans="1:14">
      <c r="A60" s="29" t="s">
        <v>28</v>
      </c>
      <c r="I60" s="160">
        <f>I57-H57</f>
        <v>365.05600000000049</v>
      </c>
    </row>
    <row r="61" spans="1:14">
      <c r="A61" s="29"/>
      <c r="C61" s="240"/>
      <c r="D61" s="240"/>
      <c r="E61" s="31" t="s">
        <v>90</v>
      </c>
      <c r="F61" s="31" t="s">
        <v>93</v>
      </c>
      <c r="G61" s="31" t="s">
        <v>96</v>
      </c>
      <c r="H61" s="31" t="s">
        <v>121</v>
      </c>
      <c r="I61" s="31" t="s">
        <v>122</v>
      </c>
    </row>
    <row r="62" spans="1:14">
      <c r="C62" s="241" t="s">
        <v>3</v>
      </c>
      <c r="D62" s="241"/>
      <c r="E62" s="30">
        <f t="shared" ref="E62:H62" si="11">ROUND(E42/100,0)</f>
        <v>98</v>
      </c>
      <c r="F62" s="30">
        <f t="shared" si="11"/>
        <v>98</v>
      </c>
      <c r="G62" s="30">
        <f t="shared" si="11"/>
        <v>99</v>
      </c>
      <c r="H62" s="30">
        <f t="shared" si="11"/>
        <v>96</v>
      </c>
      <c r="I62" s="30">
        <f>ROUND(I42/100,0)</f>
        <v>84</v>
      </c>
      <c r="J62" s="29"/>
      <c r="K62" s="29"/>
      <c r="L62" s="29"/>
      <c r="M62" s="29"/>
      <c r="N62" s="29"/>
    </row>
    <row r="63" spans="1:14">
      <c r="C63" s="242" t="s">
        <v>29</v>
      </c>
      <c r="D63" s="242"/>
      <c r="E63" s="30">
        <f t="shared" ref="E63:H63" si="12">ROUND(E45/100,0)</f>
        <v>101</v>
      </c>
      <c r="F63" s="30">
        <f t="shared" si="12"/>
        <v>48</v>
      </c>
      <c r="G63" s="30">
        <f t="shared" si="12"/>
        <v>28</v>
      </c>
      <c r="H63" s="30">
        <f t="shared" si="12"/>
        <v>46</v>
      </c>
      <c r="I63" s="30">
        <f>ROUND(I45/100,0)</f>
        <v>40</v>
      </c>
      <c r="J63" s="29"/>
      <c r="K63" s="29"/>
      <c r="L63" s="29"/>
      <c r="M63" s="29"/>
      <c r="N63" s="29"/>
    </row>
    <row r="64" spans="1:14">
      <c r="C64" s="241" t="s">
        <v>12</v>
      </c>
      <c r="D64" s="241"/>
      <c r="E64" s="30">
        <f t="shared" ref="E64:H64" si="13">ROUND((E46+E50)/100,0)</f>
        <v>161</v>
      </c>
      <c r="F64" s="30">
        <f t="shared" si="13"/>
        <v>153</v>
      </c>
      <c r="G64" s="30">
        <f t="shared" si="13"/>
        <v>172</v>
      </c>
      <c r="H64" s="30">
        <f t="shared" si="13"/>
        <v>156</v>
      </c>
      <c r="I64" s="30">
        <f>ROUND((I46+I50)/100,0)</f>
        <v>162</v>
      </c>
      <c r="J64" s="29"/>
      <c r="K64" s="29"/>
      <c r="L64" s="29"/>
      <c r="M64" s="29"/>
      <c r="N64" s="29"/>
    </row>
    <row r="65" spans="3:14">
      <c r="C65" s="195" t="s">
        <v>98</v>
      </c>
      <c r="D65" s="195"/>
      <c r="E65" s="30">
        <f t="shared" ref="E65:H65" si="14">ROUND((E53)/100,0)</f>
        <v>4</v>
      </c>
      <c r="F65" s="30">
        <f t="shared" si="14"/>
        <v>12</v>
      </c>
      <c r="G65" s="30">
        <f t="shared" si="14"/>
        <v>43</v>
      </c>
      <c r="H65" s="30">
        <f t="shared" si="14"/>
        <v>20</v>
      </c>
      <c r="I65" s="30">
        <f>ROUND((I53)/100,0)</f>
        <v>37</v>
      </c>
      <c r="J65" s="195"/>
      <c r="K65" s="195"/>
      <c r="L65" s="195"/>
      <c r="M65" s="195"/>
      <c r="N65" s="195"/>
    </row>
    <row r="66" spans="3:14">
      <c r="C66" s="239" t="s">
        <v>30</v>
      </c>
      <c r="D66" s="239"/>
      <c r="E66" s="28">
        <f t="shared" ref="E66:H66" si="15">ROUND(E57/100,0)-SUM(E62:E65)</f>
        <v>18</v>
      </c>
      <c r="F66" s="28">
        <f t="shared" si="15"/>
        <v>17</v>
      </c>
      <c r="G66" s="28">
        <f t="shared" si="15"/>
        <v>3</v>
      </c>
      <c r="H66" s="28">
        <f t="shared" si="15"/>
        <v>5</v>
      </c>
      <c r="I66" s="28">
        <f>ROUND(I57/100,0)-SUM(I62:I65)</f>
        <v>3</v>
      </c>
    </row>
    <row r="67" spans="3:14">
      <c r="C67" s="240" t="s">
        <v>31</v>
      </c>
      <c r="D67" s="240"/>
      <c r="E67" s="28">
        <f>SUM(E62:E66)</f>
        <v>382</v>
      </c>
      <c r="F67" s="28">
        <f t="shared" ref="F67:H67" si="16">SUM(F62:F66)</f>
        <v>328</v>
      </c>
      <c r="G67" s="28">
        <f t="shared" si="16"/>
        <v>345</v>
      </c>
      <c r="H67" s="28">
        <f t="shared" si="16"/>
        <v>323</v>
      </c>
      <c r="I67" s="28">
        <f>SUM(I62:I66)</f>
        <v>326</v>
      </c>
    </row>
  </sheetData>
  <mergeCells count="16">
    <mergeCell ref="A3:M6"/>
    <mergeCell ref="A38:M38"/>
    <mergeCell ref="A57:D57"/>
    <mergeCell ref="E40:I40"/>
    <mergeCell ref="J40:M40"/>
    <mergeCell ref="A40:D40"/>
    <mergeCell ref="A41:D41"/>
    <mergeCell ref="A42:A47"/>
    <mergeCell ref="A48:A56"/>
    <mergeCell ref="L39:M39"/>
    <mergeCell ref="C66:D66"/>
    <mergeCell ref="C67:D67"/>
    <mergeCell ref="C61:D61"/>
    <mergeCell ref="C62:D62"/>
    <mergeCell ref="C63:D63"/>
    <mergeCell ref="C64:D64"/>
  </mergeCells>
  <phoneticPr fontId="5"/>
  <pageMargins left="0.47244094488188981" right="0.23622047244094491" top="0.39370078740157483" bottom="0.43307086614173229" header="0.39370078740157483" footer="0.27559055118110237"/>
  <pageSetup paperSize="9" orientation="portrait" r:id="rId1"/>
  <headerFooter alignWithMargins="0">
    <oddFooter>&amp;C９</oddFooter>
  </headerFooter>
  <rowBreaks count="1" manualBreakCount="1">
    <brk id="59" max="12" man="1"/>
  </rowBreaks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10</vt:i4>
      </vt:variant>
    </vt:vector>
  </HeadingPairs>
  <TitlesOfParts>
    <vt:vector size="20" baseType="lpstr">
      <vt:lpstr>１</vt:lpstr>
      <vt:lpstr>２</vt:lpstr>
      <vt:lpstr>３</vt:lpstr>
      <vt:lpstr>４</vt:lpstr>
      <vt:lpstr>５</vt:lpstr>
      <vt:lpstr>６</vt:lpstr>
      <vt:lpstr>７</vt:lpstr>
      <vt:lpstr>８</vt:lpstr>
      <vt:lpstr>９</vt:lpstr>
      <vt:lpstr>１０</vt:lpstr>
      <vt:lpstr>'１'!Print_Area</vt:lpstr>
      <vt:lpstr>'１０'!Print_Area</vt:lpstr>
      <vt:lpstr>'２'!Print_Area</vt:lpstr>
      <vt:lpstr>'３'!Print_Area</vt:lpstr>
      <vt:lpstr>'４'!Print_Area</vt:lpstr>
      <vt:lpstr>'５'!Print_Area</vt:lpstr>
      <vt:lpstr>'６'!Print_Area</vt:lpstr>
      <vt:lpstr>'７'!Print_Area</vt:lpstr>
      <vt:lpstr>'８'!Print_Area</vt:lpstr>
      <vt:lpstr>'９'!Print_Area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財政係</dc:creator>
  <cp:lastModifiedBy>富山県</cp:lastModifiedBy>
  <cp:lastPrinted>2020-09-11T01:19:31Z</cp:lastPrinted>
  <dcterms:created xsi:type="dcterms:W3CDTF">2007-11-08T06:01:44Z</dcterms:created>
  <dcterms:modified xsi:type="dcterms:W3CDTF">2020-09-30T03:26:33Z</dcterms:modified>
</cp:coreProperties>
</file>