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65521" windowWidth="4815" windowHeight="9180" tabRatio="748" activeTab="0"/>
  </bookViews>
  <sheets>
    <sheet name="事業別決算一覧（法適用事業）" sheetId="1" r:id="rId1"/>
    <sheet name="事業別決算一覧表（法非適用事業）" sheetId="2" r:id="rId2"/>
  </sheet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_xlfn.SUMIFS" hidden="1">#NAME?</definedName>
    <definedName name="dantai">#REF!</definedName>
    <definedName name="_xlnm.Print_Area" localSheetId="0">'事業別決算一覧（法適用事業）'!$A$1:$L$68</definedName>
    <definedName name="_xlnm.Print_Area" localSheetId="1">'事業別決算一覧表（法非適用事業）'!$A$1:$N$60</definedName>
  </definedNames>
  <calcPr fullCalcOnLoad="1"/>
</workbook>
</file>

<file path=xl/comments2.xml><?xml version="1.0" encoding="utf-8"?>
<comments xmlns="http://schemas.openxmlformats.org/spreadsheetml/2006/main">
  <authors>
    <author>富山県</author>
  </authors>
  <commentList>
    <comment ref="N31" authorId="0">
      <text>
        <r>
          <rPr>
            <b/>
            <sz val="9"/>
            <rFont val="ＭＳ Ｐゴシック"/>
            <family val="3"/>
          </rPr>
          <t>想定企業会計を含まない。</t>
        </r>
      </text>
    </comment>
    <comment ref="N32" authorId="0">
      <text>
        <r>
          <rPr>
            <b/>
            <sz val="9"/>
            <rFont val="ＭＳ Ｐゴシック"/>
            <family val="3"/>
          </rPr>
          <t>想定企業会計を含まない。</t>
        </r>
      </text>
    </comment>
  </commentList>
</comments>
</file>

<file path=xl/sharedStrings.xml><?xml version="1.0" encoding="utf-8"?>
<sst xmlns="http://schemas.openxmlformats.org/spreadsheetml/2006/main" count="193" uniqueCount="64">
  <si>
    <t>下水道</t>
  </si>
  <si>
    <t>項目</t>
  </si>
  <si>
    <t>年度</t>
  </si>
  <si>
    <t>県計</t>
  </si>
  <si>
    <t>収益的収支</t>
  </si>
  <si>
    <t>総収益</t>
  </si>
  <si>
    <t>増減</t>
  </si>
  <si>
    <t>主営業収益</t>
  </si>
  <si>
    <t>（料金収入）</t>
  </si>
  <si>
    <t>他会計繰入金</t>
  </si>
  <si>
    <t>他会計</t>
  </si>
  <si>
    <t>繰入金</t>
  </si>
  <si>
    <t>総費用</t>
  </si>
  <si>
    <t>減価償却費</t>
  </si>
  <si>
    <t>支払利息</t>
  </si>
  <si>
    <t>差引</t>
  </si>
  <si>
    <t>資本的収支</t>
  </si>
  <si>
    <t>資本的収入</t>
  </si>
  <si>
    <t>事業数</t>
  </si>
  <si>
    <t>地方債</t>
  </si>
  <si>
    <t>繰入金</t>
  </si>
  <si>
    <t>資本的支出</t>
  </si>
  <si>
    <t>建設</t>
  </si>
  <si>
    <t>総収益対総費用比率(%)</t>
  </si>
  <si>
    <t>地方債</t>
  </si>
  <si>
    <t>償還金</t>
  </si>
  <si>
    <t>資本的収入</t>
  </si>
  <si>
    <t>企業債</t>
  </si>
  <si>
    <t>積立金</t>
  </si>
  <si>
    <t>前年度繰上充用金</t>
  </si>
  <si>
    <t>建設改良費</t>
  </si>
  <si>
    <t>企業債償還金</t>
  </si>
  <si>
    <t>決算規模</t>
  </si>
  <si>
    <t>累積欠損金</t>
  </si>
  <si>
    <t>改良費</t>
  </si>
  <si>
    <t>宅地造成</t>
  </si>
  <si>
    <t>簡易水道</t>
  </si>
  <si>
    <t>介護サービス</t>
  </si>
  <si>
    <t>事業別決算一覧表（法適用事業）</t>
  </si>
  <si>
    <t>事業別決算一覧表（法非適用事業）</t>
  </si>
  <si>
    <t>上水道</t>
  </si>
  <si>
    <t>工業用水</t>
  </si>
  <si>
    <t>下水道</t>
  </si>
  <si>
    <t>市場</t>
  </si>
  <si>
    <t>観光</t>
  </si>
  <si>
    <t>駐車場整備</t>
  </si>
  <si>
    <t>収支差引合計</t>
  </si>
  <si>
    <t>（単位：千円）</t>
  </si>
  <si>
    <t>経常損益</t>
  </si>
  <si>
    <t>純損益</t>
  </si>
  <si>
    <t>実質収支</t>
  </si>
  <si>
    <t>電気</t>
  </si>
  <si>
    <t>特別利益</t>
  </si>
  <si>
    <t>特別損失</t>
  </si>
  <si>
    <t>病院</t>
  </si>
  <si>
    <t>主営業収益</t>
  </si>
  <si>
    <t>(料金収入)</t>
  </si>
  <si>
    <t>支払利息</t>
  </si>
  <si>
    <t>H30</t>
  </si>
  <si>
    <t>※　計数については、千円未満四捨五入のため、増減等が合わない場合がある。また、実際は計上額があるが、千円未満</t>
  </si>
  <si>
    <t>　のため「0」となる場合がある。</t>
  </si>
  <si>
    <t>※　計数については、千円未満四捨五入のため、増減等が合わない場合がある。また、実際は計上額があるが、千円未満のため「0」となる場合がある。</t>
  </si>
  <si>
    <t>※　公営企業会計を廃止し、一般会計等において精算及び地方債の償還を行っている事業（想定企業会計）については対象に含まない。</t>
  </si>
  <si>
    <t>R1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</si>
</sst>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\-#,##0.0"/>
    <numFmt numFmtId="178" formatCode="#,##0.0;&quot;△ &quot;#,##0.0"/>
    <numFmt numFmtId="179" formatCode="#,##0_ ;&quot;△ &quot;#,##0_ "/>
    <numFmt numFmtId="180" formatCode="#,##0_ "/>
    <numFmt numFmtId="181" formatCode="#,##0.0;[Red]\-#,##0.0"/>
    <numFmt numFmtId="182" formatCode="0.0_ "/>
    <numFmt numFmtId="183" formatCode="0_ "/>
    <numFmt numFmtId="184" formatCode="0;&quot;△ &quot;0"/>
    <numFmt numFmtId="185" formatCode="#,##0.00;&quot;△ &quot;#,##0.00"/>
    <numFmt numFmtId="186" formatCode="#,##0.000;&quot;△ &quot;#,##0.000"/>
    <numFmt numFmtId="187" formatCode="#,##0.0000;&quot;△ &quot;#,##0.0000"/>
    <numFmt numFmtId="188" formatCode="#,##0;&quot;△&quot;#,##0"/>
    <numFmt numFmtId="189" formatCode="#,##0.00000;&quot;△ &quot;#,##0.00000"/>
    <numFmt numFmtId="190" formatCode="#,##0.000000;&quot;△ &quot;#,##0.000000"/>
    <numFmt numFmtId="191" formatCode="#,##0.0000000;&quot;△ &quot;#,##0.0000000"/>
    <numFmt numFmtId="192" formatCode="#,##0.00000000;&quot;△ &quot;#,##0.00000000"/>
    <numFmt numFmtId="193" formatCode="#,##0.000000000;&quot;△ &quot;#,##0.000000000"/>
    <numFmt numFmtId="194" formatCode="0;&quot;▲ &quot;0"/>
    <numFmt numFmtId="195" formatCode="0.0"/>
    <numFmt numFmtId="196" formatCode="#,##0_ ;[Red]\-#,##0\ "/>
    <numFmt numFmtId="197" formatCode="#,##0;&quot;▲ &quot;#,##0"/>
    <numFmt numFmtId="198" formatCode="0_);[Red]\(0\)"/>
    <numFmt numFmtId="199" formatCode="#,##0.000;[Red]\-#,##0.000"/>
    <numFmt numFmtId="200" formatCode="#,##0.0000;[Red]\-#,##0.0000"/>
    <numFmt numFmtId="201" formatCode="#,##0.00000;[Red]\-#,##0.00000"/>
    <numFmt numFmtId="202" formatCode="#,##0.000000;[Red]\-#,##0.000000"/>
    <numFmt numFmtId="203" formatCode="#,##0.0000000;[Red]\-#,##0.0000000"/>
    <numFmt numFmtId="204" formatCode="#,##0.00000000;[Red]\-#,##0.00000000"/>
    <numFmt numFmtId="205" formatCode="0.000"/>
    <numFmt numFmtId="206" formatCode="0.0%"/>
    <numFmt numFmtId="207" formatCode="#,##0_);[Red]\(#,##0\)"/>
    <numFmt numFmtId="208" formatCode="#,##0.00;&quot;▲ &quot;#,##0.00"/>
    <numFmt numFmtId="209" formatCode="0.00_);[Red]\(0.00\)"/>
    <numFmt numFmtId="210" formatCode="0.00_ "/>
    <numFmt numFmtId="211" formatCode="#,##0.00_ "/>
    <numFmt numFmtId="212" formatCode="#,##0.00_ ;[Red]\-#,##0.00\ "/>
    <numFmt numFmtId="213" formatCode="#,##0.0_ ;[Red]\-#,##0.0\ "/>
    <numFmt numFmtId="214" formatCode="#,##0.000;\-#,##0.000"/>
    <numFmt numFmtId="215" formatCode="0.000_ "/>
    <numFmt numFmtId="216" formatCode="#,##0.0;&quot;▲ &quot;#,##0.0"/>
    <numFmt numFmtId="217" formatCode="0.000_);[Red]\(0.000\)"/>
    <numFmt numFmtId="218" formatCode="0.0;&quot;▲ &quot;0.0"/>
    <numFmt numFmtId="219" formatCode="#,##0.00%;&quot;▲&quot;\ #,##0.00%"/>
    <numFmt numFmtId="220" formatCode="#,##0;&quot;▲&quot;\ #,##0"/>
    <numFmt numFmtId="221" formatCode="#,##0.00;&quot;▲&quot;\ #,##0.00"/>
    <numFmt numFmtId="222" formatCode="#,##0.0;&quot;▲&quot;\ #,##0.0"/>
    <numFmt numFmtId="223" formatCode="0.0_);[Red]\(0.0\)"/>
    <numFmt numFmtId="224" formatCode="#,##0.0_);[Red]\(#,##0.0\)"/>
    <numFmt numFmtId="225" formatCode="0.0;&quot;△ &quot;0.0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.0_ "/>
  </numFmts>
  <fonts count="35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b/>
      <sz val="9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b/>
      <sz val="8"/>
      <name val="ＭＳ 明朝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4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6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38" fontId="24" fillId="0" borderId="0" xfId="49" applyFont="1" applyAlignment="1">
      <alignment vertical="center"/>
    </xf>
    <xf numFmtId="176" fontId="24" fillId="0" borderId="0" xfId="49" applyNumberFormat="1" applyFont="1" applyAlignment="1">
      <alignment vertical="center"/>
    </xf>
    <xf numFmtId="38" fontId="24" fillId="0" borderId="0" xfId="49" applyFont="1" applyAlignment="1">
      <alignment horizontal="center" vertical="center"/>
    </xf>
    <xf numFmtId="38" fontId="24" fillId="0" borderId="10" xfId="49" applyFont="1" applyBorder="1" applyAlignment="1">
      <alignment vertical="center"/>
    </xf>
    <xf numFmtId="38" fontId="24" fillId="0" borderId="0" xfId="49" applyFont="1" applyBorder="1" applyAlignment="1">
      <alignment vertical="center"/>
    </xf>
    <xf numFmtId="38" fontId="24" fillId="0" borderId="11" xfId="49" applyFont="1" applyBorder="1" applyAlignment="1">
      <alignment horizontal="center" vertical="center"/>
    </xf>
    <xf numFmtId="38" fontId="24" fillId="0" borderId="12" xfId="49" applyFont="1" applyBorder="1" applyAlignment="1">
      <alignment vertical="center"/>
    </xf>
    <xf numFmtId="38" fontId="24" fillId="0" borderId="13" xfId="49" applyFont="1" applyBorder="1" applyAlignment="1">
      <alignment vertical="center"/>
    </xf>
    <xf numFmtId="38" fontId="24" fillId="0" borderId="14" xfId="49" applyFont="1" applyBorder="1" applyAlignment="1">
      <alignment vertical="center"/>
    </xf>
    <xf numFmtId="38" fontId="24" fillId="0" borderId="15" xfId="49" applyFont="1" applyFill="1" applyBorder="1" applyAlignment="1">
      <alignment horizontal="center" vertical="center"/>
    </xf>
    <xf numFmtId="38" fontId="24" fillId="0" borderId="16" xfId="49" applyFont="1" applyFill="1" applyBorder="1" applyAlignment="1">
      <alignment horizontal="center" vertical="center"/>
    </xf>
    <xf numFmtId="38" fontId="24" fillId="0" borderId="11" xfId="49" applyFont="1" applyFill="1" applyBorder="1" applyAlignment="1">
      <alignment horizontal="center" vertical="center"/>
    </xf>
    <xf numFmtId="38" fontId="24" fillId="0" borderId="17" xfId="49" applyFont="1" applyFill="1" applyBorder="1" applyAlignment="1">
      <alignment horizontal="center" vertical="center"/>
    </xf>
    <xf numFmtId="38" fontId="24" fillId="0" borderId="18" xfId="49" applyFont="1" applyFill="1" applyBorder="1" applyAlignment="1">
      <alignment horizontal="center" vertical="center"/>
    </xf>
    <xf numFmtId="38" fontId="25" fillId="0" borderId="19" xfId="49" applyFont="1" applyFill="1" applyBorder="1" applyAlignment="1">
      <alignment horizontal="left" vertical="center"/>
    </xf>
    <xf numFmtId="38" fontId="25" fillId="0" borderId="20" xfId="49" applyFont="1" applyFill="1" applyBorder="1" applyAlignment="1">
      <alignment horizontal="left" vertical="center"/>
    </xf>
    <xf numFmtId="38" fontId="25" fillId="0" borderId="10" xfId="49" applyFont="1" applyFill="1" applyBorder="1" applyAlignment="1">
      <alignment horizontal="left" vertical="center"/>
    </xf>
    <xf numFmtId="38" fontId="25" fillId="0" borderId="0" xfId="49" applyFont="1" applyFill="1" applyBorder="1" applyAlignment="1">
      <alignment horizontal="left" vertical="center"/>
    </xf>
    <xf numFmtId="38" fontId="25" fillId="0" borderId="21" xfId="49" applyFont="1" applyFill="1" applyBorder="1" applyAlignment="1">
      <alignment horizontal="left" vertical="center"/>
    </xf>
    <xf numFmtId="38" fontId="25" fillId="0" borderId="10" xfId="49" applyFont="1" applyFill="1" applyBorder="1" applyAlignment="1">
      <alignment vertical="center"/>
    </xf>
    <xf numFmtId="38" fontId="25" fillId="0" borderId="12" xfId="49" applyFont="1" applyFill="1" applyBorder="1" applyAlignment="1">
      <alignment horizontal="left" vertical="center"/>
    </xf>
    <xf numFmtId="38" fontId="25" fillId="0" borderId="22" xfId="49" applyFont="1" applyFill="1" applyBorder="1" applyAlignment="1">
      <alignment horizontal="left" vertical="center"/>
    </xf>
    <xf numFmtId="38" fontId="25" fillId="0" borderId="12" xfId="49" applyFont="1" applyFill="1" applyBorder="1" applyAlignment="1">
      <alignment vertical="center"/>
    </xf>
    <xf numFmtId="38" fontId="25" fillId="0" borderId="0" xfId="49" applyFont="1" applyFill="1" applyBorder="1" applyAlignment="1">
      <alignment vertical="center"/>
    </xf>
    <xf numFmtId="38" fontId="25" fillId="0" borderId="13" xfId="49" applyFont="1" applyFill="1" applyBorder="1" applyAlignment="1">
      <alignment vertical="center"/>
    </xf>
    <xf numFmtId="38" fontId="25" fillId="0" borderId="13" xfId="49" applyFont="1" applyFill="1" applyBorder="1" applyAlignment="1">
      <alignment horizontal="left" vertical="center"/>
    </xf>
    <xf numFmtId="0" fontId="25" fillId="0" borderId="21" xfId="63" applyFont="1" applyBorder="1" applyAlignment="1">
      <alignment vertical="center"/>
      <protection/>
    </xf>
    <xf numFmtId="38" fontId="25" fillId="0" borderId="20" xfId="49" applyFont="1" applyFill="1" applyBorder="1" applyAlignment="1">
      <alignment vertical="center"/>
    </xf>
    <xf numFmtId="38" fontId="25" fillId="0" borderId="23" xfId="49" applyFont="1" applyBorder="1" applyAlignment="1">
      <alignment horizontal="left" vertical="center"/>
    </xf>
    <xf numFmtId="38" fontId="25" fillId="0" borderId="20" xfId="49" applyFont="1" applyBorder="1" applyAlignment="1">
      <alignment horizontal="left" vertical="center"/>
    </xf>
    <xf numFmtId="38" fontId="25" fillId="0" borderId="0" xfId="49" applyFont="1" applyBorder="1" applyAlignment="1">
      <alignment vertical="center"/>
    </xf>
    <xf numFmtId="38" fontId="25" fillId="0" borderId="21" xfId="49" applyFont="1" applyBorder="1" applyAlignment="1">
      <alignment vertical="center"/>
    </xf>
    <xf numFmtId="176" fontId="25" fillId="18" borderId="24" xfId="49" applyNumberFormat="1" applyFont="1" applyFill="1" applyBorder="1" applyAlignment="1">
      <alignment horizontal="center" vertical="center" shrinkToFit="1"/>
    </xf>
    <xf numFmtId="176" fontId="25" fillId="18" borderId="25" xfId="49" applyNumberFormat="1" applyFont="1" applyFill="1" applyBorder="1" applyAlignment="1">
      <alignment horizontal="center" vertical="center" shrinkToFit="1"/>
    </xf>
    <xf numFmtId="38" fontId="25" fillId="0" borderId="26" xfId="49" applyFont="1" applyFill="1" applyBorder="1" applyAlignment="1">
      <alignment horizontal="left" vertical="center"/>
    </xf>
    <xf numFmtId="38" fontId="25" fillId="0" borderId="27" xfId="49" applyFont="1" applyFill="1" applyBorder="1" applyAlignment="1">
      <alignment horizontal="left" vertical="center"/>
    </xf>
    <xf numFmtId="38" fontId="25" fillId="0" borderId="28" xfId="49" applyFont="1" applyBorder="1" applyAlignment="1">
      <alignment horizontal="left" vertical="center"/>
    </xf>
    <xf numFmtId="38" fontId="25" fillId="0" borderId="26" xfId="49" applyFont="1" applyBorder="1" applyAlignment="1">
      <alignment vertical="center"/>
    </xf>
    <xf numFmtId="38" fontId="25" fillId="0" borderId="29" xfId="49" applyFont="1" applyBorder="1" applyAlignment="1">
      <alignment vertical="center"/>
    </xf>
    <xf numFmtId="38" fontId="25" fillId="0" borderId="30" xfId="49" applyFont="1" applyBorder="1" applyAlignment="1">
      <alignment vertical="center"/>
    </xf>
    <xf numFmtId="38" fontId="25" fillId="0" borderId="31" xfId="49" applyFont="1" applyBorder="1" applyAlignment="1">
      <alignment vertical="center"/>
    </xf>
    <xf numFmtId="38" fontId="24" fillId="0" borderId="32" xfId="49" applyFont="1" applyFill="1" applyBorder="1" applyAlignment="1">
      <alignment horizontal="center" vertical="center"/>
    </xf>
    <xf numFmtId="38" fontId="24" fillId="18" borderId="24" xfId="49" applyFont="1" applyFill="1" applyBorder="1" applyAlignment="1">
      <alignment horizontal="center" vertical="center"/>
    </xf>
    <xf numFmtId="176" fontId="24" fillId="18" borderId="24" xfId="49" applyNumberFormat="1" applyFont="1" applyFill="1" applyBorder="1" applyAlignment="1">
      <alignment horizontal="center" vertical="center"/>
    </xf>
    <xf numFmtId="38" fontId="24" fillId="0" borderId="26" xfId="49" applyFont="1" applyBorder="1" applyAlignment="1">
      <alignment horizontal="center" vertical="center" textRotation="255"/>
    </xf>
    <xf numFmtId="38" fontId="24" fillId="0" borderId="26" xfId="49" applyFont="1" applyBorder="1" applyAlignment="1">
      <alignment vertical="center"/>
    </xf>
    <xf numFmtId="38" fontId="24" fillId="0" borderId="29" xfId="49" applyFont="1" applyBorder="1" applyAlignment="1">
      <alignment vertical="center"/>
    </xf>
    <xf numFmtId="38" fontId="24" fillId="0" borderId="30" xfId="49" applyFont="1" applyBorder="1" applyAlignment="1">
      <alignment vertical="center"/>
    </xf>
    <xf numFmtId="38" fontId="24" fillId="0" borderId="33" xfId="49" applyFont="1" applyBorder="1" applyAlignment="1">
      <alignment vertical="center"/>
    </xf>
    <xf numFmtId="197" fontId="24" fillId="0" borderId="15" xfId="49" applyNumberFormat="1" applyFont="1" applyFill="1" applyBorder="1" applyAlignment="1">
      <alignment vertical="center"/>
    </xf>
    <xf numFmtId="197" fontId="24" fillId="0" borderId="18" xfId="49" applyNumberFormat="1" applyFont="1" applyFill="1" applyBorder="1" applyAlignment="1">
      <alignment horizontal="right" vertical="center"/>
    </xf>
    <xf numFmtId="197" fontId="24" fillId="0" borderId="16" xfId="49" applyNumberFormat="1" applyFont="1" applyFill="1" applyBorder="1" applyAlignment="1">
      <alignment vertical="center"/>
    </xf>
    <xf numFmtId="197" fontId="24" fillId="0" borderId="15" xfId="49" applyNumberFormat="1" applyFont="1" applyFill="1" applyBorder="1" applyAlignment="1">
      <alignment horizontal="right" vertical="center"/>
    </xf>
    <xf numFmtId="197" fontId="24" fillId="0" borderId="34" xfId="49" applyNumberFormat="1" applyFont="1" applyFill="1" applyBorder="1" applyAlignment="1">
      <alignment horizontal="right" vertical="center"/>
    </xf>
    <xf numFmtId="197" fontId="24" fillId="0" borderId="35" xfId="49" applyNumberFormat="1" applyFont="1" applyFill="1" applyBorder="1" applyAlignment="1">
      <alignment horizontal="right" vertical="center"/>
    </xf>
    <xf numFmtId="176" fontId="24" fillId="0" borderId="0" xfId="49" applyNumberFormat="1" applyFont="1" applyAlignment="1">
      <alignment vertical="center" wrapText="1"/>
    </xf>
    <xf numFmtId="38" fontId="24" fillId="0" borderId="17" xfId="49" applyFont="1" applyBorder="1" applyAlignment="1">
      <alignment horizontal="center" vertical="center"/>
    </xf>
    <xf numFmtId="38" fontId="24" fillId="0" borderId="16" xfId="49" applyFont="1" applyBorder="1" applyAlignment="1">
      <alignment horizontal="center" vertical="center"/>
    </xf>
    <xf numFmtId="176" fontId="25" fillId="0" borderId="0" xfId="49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38" fontId="25" fillId="0" borderId="28" xfId="49" applyFont="1" applyFill="1" applyBorder="1" applyAlignment="1">
      <alignment vertical="center"/>
    </xf>
    <xf numFmtId="38" fontId="25" fillId="0" borderId="23" xfId="49" applyFont="1" applyFill="1" applyBorder="1" applyAlignment="1">
      <alignment vertical="center"/>
    </xf>
    <xf numFmtId="38" fontId="25" fillId="0" borderId="23" xfId="49" applyFont="1" applyFill="1" applyBorder="1" applyAlignment="1">
      <alignment vertical="center" textRotation="255"/>
    </xf>
    <xf numFmtId="38" fontId="25" fillId="0" borderId="26" xfId="49" applyFont="1" applyFill="1" applyBorder="1" applyAlignment="1">
      <alignment vertical="center" textRotation="255"/>
    </xf>
    <xf numFmtId="38" fontId="25" fillId="0" borderId="0" xfId="49" applyFont="1" applyFill="1" applyBorder="1" applyAlignment="1">
      <alignment vertical="center" textRotation="255"/>
    </xf>
    <xf numFmtId="38" fontId="25" fillId="0" borderId="27" xfId="49" applyFont="1" applyFill="1" applyBorder="1" applyAlignment="1">
      <alignment vertical="center" textRotation="255"/>
    </xf>
    <xf numFmtId="38" fontId="25" fillId="0" borderId="13" xfId="49" applyFont="1" applyFill="1" applyBorder="1" applyAlignment="1">
      <alignment vertical="center" textRotation="255"/>
    </xf>
    <xf numFmtId="38" fontId="24" fillId="18" borderId="17" xfId="49" applyFont="1" applyFill="1" applyBorder="1" applyAlignment="1">
      <alignment horizontal="center" vertical="center"/>
    </xf>
    <xf numFmtId="197" fontId="24" fillId="18" borderId="17" xfId="49" applyNumberFormat="1" applyFont="1" applyFill="1" applyBorder="1" applyAlignment="1">
      <alignment vertical="center"/>
    </xf>
    <xf numFmtId="197" fontId="24" fillId="18" borderId="15" xfId="49" applyNumberFormat="1" applyFont="1" applyFill="1" applyBorder="1" applyAlignment="1">
      <alignment vertical="center"/>
    </xf>
    <xf numFmtId="38" fontId="24" fillId="18" borderId="10" xfId="49" applyFont="1" applyFill="1" applyBorder="1" applyAlignment="1">
      <alignment vertical="center"/>
    </xf>
    <xf numFmtId="38" fontId="24" fillId="18" borderId="0" xfId="49" applyFont="1" applyFill="1" applyBorder="1" applyAlignment="1">
      <alignment vertical="center"/>
    </xf>
    <xf numFmtId="38" fontId="24" fillId="18" borderId="16" xfId="49" applyFont="1" applyFill="1" applyBorder="1" applyAlignment="1">
      <alignment horizontal="center" vertical="center"/>
    </xf>
    <xf numFmtId="197" fontId="24" fillId="18" borderId="16" xfId="49" applyNumberFormat="1" applyFont="1" applyFill="1" applyBorder="1" applyAlignment="1">
      <alignment vertical="center"/>
    </xf>
    <xf numFmtId="38" fontId="24" fillId="18" borderId="11" xfId="49" applyFont="1" applyFill="1" applyBorder="1" applyAlignment="1">
      <alignment horizontal="center" vertical="center"/>
    </xf>
    <xf numFmtId="38" fontId="24" fillId="18" borderId="26" xfId="49" applyFont="1" applyFill="1" applyBorder="1" applyAlignment="1">
      <alignment horizontal="center" vertical="center" textRotation="255"/>
    </xf>
    <xf numFmtId="38" fontId="24" fillId="18" borderId="21" xfId="49" applyFont="1" applyFill="1" applyBorder="1" applyAlignment="1">
      <alignment vertical="center"/>
    </xf>
    <xf numFmtId="38" fontId="24" fillId="18" borderId="27" xfId="49" applyFont="1" applyFill="1" applyBorder="1" applyAlignment="1">
      <alignment horizontal="center" vertical="center" textRotation="255"/>
    </xf>
    <xf numFmtId="38" fontId="24" fillId="18" borderId="13" xfId="49" applyFont="1" applyFill="1" applyBorder="1" applyAlignment="1">
      <alignment vertical="center"/>
    </xf>
    <xf numFmtId="38" fontId="24" fillId="18" borderId="22" xfId="49" applyFont="1" applyFill="1" applyBorder="1" applyAlignment="1">
      <alignment vertical="center"/>
    </xf>
    <xf numFmtId="38" fontId="24" fillId="18" borderId="12" xfId="49" applyFont="1" applyFill="1" applyBorder="1" applyAlignment="1">
      <alignment vertical="center"/>
    </xf>
    <xf numFmtId="38" fontId="27" fillId="0" borderId="0" xfId="49" applyFont="1" applyAlignment="1">
      <alignment vertical="center"/>
    </xf>
    <xf numFmtId="0" fontId="25" fillId="18" borderId="20" xfId="63" applyFont="1" applyFill="1" applyBorder="1" applyAlignment="1">
      <alignment horizontal="left" vertical="center"/>
      <protection/>
    </xf>
    <xf numFmtId="38" fontId="24" fillId="18" borderId="15" xfId="49" applyFont="1" applyFill="1" applyBorder="1" applyAlignment="1">
      <alignment horizontal="center" vertical="center"/>
    </xf>
    <xf numFmtId="38" fontId="25" fillId="18" borderId="0" xfId="49" applyFont="1" applyFill="1" applyBorder="1" applyAlignment="1">
      <alignment vertical="center"/>
    </xf>
    <xf numFmtId="38" fontId="25" fillId="18" borderId="0" xfId="49" applyFont="1" applyFill="1" applyBorder="1" applyAlignment="1">
      <alignment horizontal="left" vertical="center"/>
    </xf>
    <xf numFmtId="38" fontId="25" fillId="18" borderId="21" xfId="49" applyFont="1" applyFill="1" applyBorder="1" applyAlignment="1">
      <alignment horizontal="left" vertical="center"/>
    </xf>
    <xf numFmtId="38" fontId="25" fillId="18" borderId="13" xfId="49" applyFont="1" applyFill="1" applyBorder="1" applyAlignment="1">
      <alignment vertical="center"/>
    </xf>
    <xf numFmtId="38" fontId="25" fillId="18" borderId="13" xfId="49" applyFont="1" applyFill="1" applyBorder="1" applyAlignment="1">
      <alignment horizontal="left" vertical="center"/>
    </xf>
    <xf numFmtId="38" fontId="25" fillId="18" borderId="22" xfId="49" applyFont="1" applyFill="1" applyBorder="1" applyAlignment="1">
      <alignment horizontal="left" vertical="center"/>
    </xf>
    <xf numFmtId="38" fontId="25" fillId="18" borderId="20" xfId="49" applyFont="1" applyFill="1" applyBorder="1" applyAlignment="1">
      <alignment horizontal="left" vertical="center"/>
    </xf>
    <xf numFmtId="38" fontId="25" fillId="18" borderId="10" xfId="49" applyFont="1" applyFill="1" applyBorder="1" applyAlignment="1">
      <alignment vertical="center"/>
    </xf>
    <xf numFmtId="38" fontId="25" fillId="18" borderId="12" xfId="49" applyFont="1" applyFill="1" applyBorder="1" applyAlignment="1">
      <alignment vertical="center"/>
    </xf>
    <xf numFmtId="38" fontId="25" fillId="18" borderId="23" xfId="49" applyFont="1" applyFill="1" applyBorder="1" applyAlignment="1">
      <alignment vertical="center"/>
    </xf>
    <xf numFmtId="38" fontId="25" fillId="18" borderId="28" xfId="49" applyFont="1" applyFill="1" applyBorder="1" applyAlignment="1">
      <alignment vertical="center"/>
    </xf>
    <xf numFmtId="38" fontId="25" fillId="18" borderId="26" xfId="49" applyFont="1" applyFill="1" applyBorder="1" applyAlignment="1">
      <alignment horizontal="left" vertical="center"/>
    </xf>
    <xf numFmtId="38" fontId="25" fillId="18" borderId="27" xfId="49" applyFont="1" applyFill="1" applyBorder="1" applyAlignment="1">
      <alignment horizontal="left" vertical="center"/>
    </xf>
    <xf numFmtId="197" fontId="24" fillId="0" borderId="14" xfId="49" applyNumberFormat="1" applyFont="1" applyFill="1" applyBorder="1" applyAlignment="1">
      <alignment horizontal="right" vertical="center"/>
    </xf>
    <xf numFmtId="197" fontId="24" fillId="0" borderId="36" xfId="49" applyNumberFormat="1" applyFont="1" applyFill="1" applyBorder="1" applyAlignment="1">
      <alignment horizontal="right" vertical="center"/>
    </xf>
    <xf numFmtId="197" fontId="24" fillId="0" borderId="37" xfId="49" applyNumberFormat="1" applyFont="1" applyFill="1" applyBorder="1" applyAlignment="1">
      <alignment horizontal="right" vertical="center"/>
    </xf>
    <xf numFmtId="197" fontId="24" fillId="0" borderId="38" xfId="49" applyNumberFormat="1" applyFont="1" applyFill="1" applyBorder="1" applyAlignment="1">
      <alignment horizontal="right" vertical="center"/>
    </xf>
    <xf numFmtId="197" fontId="24" fillId="18" borderId="15" xfId="49" applyNumberFormat="1" applyFont="1" applyFill="1" applyBorder="1" applyAlignment="1">
      <alignment horizontal="right" vertical="center"/>
    </xf>
    <xf numFmtId="197" fontId="24" fillId="18" borderId="18" xfId="49" applyNumberFormat="1" applyFont="1" applyFill="1" applyBorder="1" applyAlignment="1">
      <alignment horizontal="right" vertical="center"/>
    </xf>
    <xf numFmtId="197" fontId="24" fillId="18" borderId="37" xfId="49" applyNumberFormat="1" applyFont="1" applyFill="1" applyBorder="1" applyAlignment="1">
      <alignment horizontal="right" vertical="center"/>
    </xf>
    <xf numFmtId="197" fontId="24" fillId="18" borderId="34" xfId="49" applyNumberFormat="1" applyFont="1" applyFill="1" applyBorder="1" applyAlignment="1">
      <alignment horizontal="right" vertical="center"/>
    </xf>
    <xf numFmtId="197" fontId="24" fillId="18" borderId="38" xfId="49" applyNumberFormat="1" applyFont="1" applyFill="1" applyBorder="1" applyAlignment="1">
      <alignment horizontal="right" vertical="center"/>
    </xf>
    <xf numFmtId="197" fontId="24" fillId="0" borderId="32" xfId="49" applyNumberFormat="1" applyFont="1" applyFill="1" applyBorder="1" applyAlignment="1">
      <alignment horizontal="right" vertical="center"/>
    </xf>
    <xf numFmtId="197" fontId="24" fillId="0" borderId="39" xfId="49" applyNumberFormat="1" applyFont="1" applyFill="1" applyBorder="1" applyAlignment="1">
      <alignment horizontal="right" vertical="center"/>
    </xf>
    <xf numFmtId="197" fontId="24" fillId="0" borderId="17" xfId="49" applyNumberFormat="1" applyFont="1" applyFill="1" applyBorder="1" applyAlignment="1">
      <alignment vertical="center"/>
    </xf>
    <xf numFmtId="197" fontId="24" fillId="0" borderId="11" xfId="49" applyNumberFormat="1" applyFont="1" applyFill="1" applyBorder="1" applyAlignment="1">
      <alignment vertical="center"/>
    </xf>
    <xf numFmtId="197" fontId="24" fillId="18" borderId="11" xfId="49" applyNumberFormat="1" applyFont="1" applyFill="1" applyBorder="1" applyAlignment="1">
      <alignment vertical="center"/>
    </xf>
    <xf numFmtId="216" fontId="24" fillId="18" borderId="11" xfId="49" applyNumberFormat="1" applyFont="1" applyFill="1" applyBorder="1" applyAlignment="1">
      <alignment horizontal="right" vertical="center"/>
    </xf>
    <xf numFmtId="197" fontId="32" fillId="0" borderId="15" xfId="49" applyNumberFormat="1" applyFont="1" applyFill="1" applyBorder="1" applyAlignment="1">
      <alignment vertical="center"/>
    </xf>
    <xf numFmtId="195" fontId="24" fillId="18" borderId="17" xfId="49" applyNumberFormat="1" applyFont="1" applyFill="1" applyBorder="1" applyAlignment="1">
      <alignment horizontal="right" vertical="center"/>
    </xf>
    <xf numFmtId="195" fontId="24" fillId="18" borderId="16" xfId="49" applyNumberFormat="1" applyFont="1" applyFill="1" applyBorder="1" applyAlignment="1">
      <alignment horizontal="right" vertical="center"/>
    </xf>
    <xf numFmtId="176" fontId="24" fillId="18" borderId="25" xfId="49" applyNumberFormat="1" applyFont="1" applyFill="1" applyBorder="1" applyAlignment="1">
      <alignment horizontal="center" vertical="center"/>
    </xf>
    <xf numFmtId="197" fontId="24" fillId="0" borderId="34" xfId="49" applyNumberFormat="1" applyFont="1" applyFill="1" applyBorder="1" applyAlignment="1">
      <alignment vertical="center"/>
    </xf>
    <xf numFmtId="197" fontId="24" fillId="0" borderId="40" xfId="49" applyNumberFormat="1" applyFont="1" applyFill="1" applyBorder="1" applyAlignment="1">
      <alignment vertical="center"/>
    </xf>
    <xf numFmtId="197" fontId="24" fillId="0" borderId="41" xfId="49" applyNumberFormat="1" applyFont="1" applyFill="1" applyBorder="1" applyAlignment="1">
      <alignment vertical="center"/>
    </xf>
    <xf numFmtId="197" fontId="24" fillId="18" borderId="34" xfId="49" applyNumberFormat="1" applyFont="1" applyFill="1" applyBorder="1" applyAlignment="1">
      <alignment vertical="center"/>
    </xf>
    <xf numFmtId="197" fontId="24" fillId="18" borderId="40" xfId="49" applyNumberFormat="1" applyFont="1" applyFill="1" applyBorder="1" applyAlignment="1">
      <alignment vertical="center"/>
    </xf>
    <xf numFmtId="197" fontId="24" fillId="18" borderId="41" xfId="49" applyNumberFormat="1" applyFont="1" applyFill="1" applyBorder="1" applyAlignment="1">
      <alignment vertical="center"/>
    </xf>
    <xf numFmtId="195" fontId="24" fillId="18" borderId="42" xfId="49" applyNumberFormat="1" applyFont="1" applyFill="1" applyBorder="1" applyAlignment="1">
      <alignment horizontal="right" vertical="center"/>
    </xf>
    <xf numFmtId="195" fontId="24" fillId="18" borderId="40" xfId="49" applyNumberFormat="1" applyFont="1" applyFill="1" applyBorder="1" applyAlignment="1">
      <alignment horizontal="right" vertical="center"/>
    </xf>
    <xf numFmtId="216" fontId="24" fillId="18" borderId="41" xfId="49" applyNumberFormat="1" applyFont="1" applyFill="1" applyBorder="1" applyAlignment="1">
      <alignment horizontal="right" vertical="center"/>
    </xf>
    <xf numFmtId="197" fontId="32" fillId="0" borderId="34" xfId="49" applyNumberFormat="1" applyFont="1" applyFill="1" applyBorder="1" applyAlignment="1">
      <alignment vertical="center"/>
    </xf>
    <xf numFmtId="38" fontId="24" fillId="0" borderId="32" xfId="49" applyFont="1" applyBorder="1" applyAlignment="1">
      <alignment horizontal="center" vertical="center"/>
    </xf>
    <xf numFmtId="197" fontId="24" fillId="0" borderId="32" xfId="49" applyNumberFormat="1" applyFont="1" applyFill="1" applyBorder="1" applyAlignment="1">
      <alignment vertical="center"/>
    </xf>
    <xf numFmtId="197" fontId="24" fillId="0" borderId="39" xfId="49" applyNumberFormat="1" applyFont="1" applyFill="1" applyBorder="1" applyAlignment="1">
      <alignment vertical="center"/>
    </xf>
    <xf numFmtId="197" fontId="24" fillId="18" borderId="14" xfId="49" applyNumberFormat="1" applyFont="1" applyFill="1" applyBorder="1" applyAlignment="1">
      <alignment vertical="center"/>
    </xf>
    <xf numFmtId="38" fontId="24" fillId="0" borderId="0" xfId="49" applyFont="1" applyBorder="1" applyAlignment="1">
      <alignment horizontal="center" vertical="center"/>
    </xf>
    <xf numFmtId="197" fontId="24" fillId="0" borderId="42" xfId="49" applyNumberFormat="1" applyFont="1" applyFill="1" applyBorder="1" applyAlignment="1">
      <alignment vertical="center"/>
    </xf>
    <xf numFmtId="197" fontId="24" fillId="0" borderId="0" xfId="49" applyNumberFormat="1" applyFont="1" applyFill="1" applyBorder="1" applyAlignment="1">
      <alignment vertical="center"/>
    </xf>
    <xf numFmtId="197" fontId="24" fillId="18" borderId="17" xfId="49" applyNumberFormat="1" applyFont="1" applyFill="1" applyBorder="1" applyAlignment="1">
      <alignment horizontal="right" vertical="center"/>
    </xf>
    <xf numFmtId="197" fontId="24" fillId="18" borderId="42" xfId="49" applyNumberFormat="1" applyFont="1" applyFill="1" applyBorder="1" applyAlignment="1">
      <alignment horizontal="right" vertical="center"/>
    </xf>
    <xf numFmtId="197" fontId="24" fillId="18" borderId="16" xfId="49" applyNumberFormat="1" applyFont="1" applyFill="1" applyBorder="1" applyAlignment="1">
      <alignment horizontal="right" vertical="center"/>
    </xf>
    <xf numFmtId="197" fontId="24" fillId="18" borderId="40" xfId="49" applyNumberFormat="1" applyFont="1" applyFill="1" applyBorder="1" applyAlignment="1">
      <alignment horizontal="right" vertical="center"/>
    </xf>
    <xf numFmtId="197" fontId="24" fillId="0" borderId="17" xfId="49" applyNumberFormat="1" applyFont="1" applyFill="1" applyBorder="1" applyAlignment="1">
      <alignment horizontal="right" vertical="center"/>
    </xf>
    <xf numFmtId="197" fontId="24" fillId="0" borderId="16" xfId="49" applyNumberFormat="1" applyFont="1" applyFill="1" applyBorder="1" applyAlignment="1">
      <alignment horizontal="right" vertical="center"/>
    </xf>
    <xf numFmtId="197" fontId="24" fillId="0" borderId="40" xfId="49" applyNumberFormat="1" applyFont="1" applyFill="1" applyBorder="1" applyAlignment="1">
      <alignment horizontal="right" vertical="center"/>
    </xf>
    <xf numFmtId="38" fontId="33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24" fillId="0" borderId="19" xfId="49" applyFont="1" applyBorder="1" applyAlignment="1">
      <alignment horizontal="left" vertical="center"/>
    </xf>
    <xf numFmtId="38" fontId="24" fillId="0" borderId="23" xfId="49" applyFont="1" applyBorder="1" applyAlignment="1">
      <alignment horizontal="left" vertical="center"/>
    </xf>
    <xf numFmtId="38" fontId="24" fillId="18" borderId="43" xfId="49" applyFont="1" applyFill="1" applyBorder="1" applyAlignment="1">
      <alignment horizontal="center" vertical="center"/>
    </xf>
    <xf numFmtId="38" fontId="24" fillId="18" borderId="44" xfId="49" applyFont="1" applyFill="1" applyBorder="1" applyAlignment="1">
      <alignment horizontal="center" vertical="center"/>
    </xf>
    <xf numFmtId="38" fontId="24" fillId="18" borderId="45" xfId="49" applyFont="1" applyFill="1" applyBorder="1" applyAlignment="1">
      <alignment horizontal="center" vertical="center"/>
    </xf>
    <xf numFmtId="38" fontId="24" fillId="0" borderId="10" xfId="49" applyFont="1" applyBorder="1" applyAlignment="1">
      <alignment horizontal="center" vertical="center"/>
    </xf>
    <xf numFmtId="38" fontId="24" fillId="0" borderId="0" xfId="49" applyFont="1" applyBorder="1" applyAlignment="1">
      <alignment horizontal="center" vertical="center"/>
    </xf>
    <xf numFmtId="38" fontId="24" fillId="0" borderId="21" xfId="49" applyFont="1" applyBorder="1" applyAlignment="1">
      <alignment horizontal="center" vertical="center"/>
    </xf>
    <xf numFmtId="38" fontId="24" fillId="0" borderId="28" xfId="49" applyFont="1" applyBorder="1" applyAlignment="1">
      <alignment horizontal="left" vertical="center"/>
    </xf>
    <xf numFmtId="38" fontId="24" fillId="0" borderId="20" xfId="49" applyFont="1" applyBorder="1" applyAlignment="1">
      <alignment horizontal="left" vertical="center"/>
    </xf>
    <xf numFmtId="38" fontId="24" fillId="18" borderId="19" xfId="49" applyFont="1" applyFill="1" applyBorder="1" applyAlignment="1">
      <alignment horizontal="left" vertical="center"/>
    </xf>
    <xf numFmtId="38" fontId="24" fillId="18" borderId="23" xfId="49" applyFont="1" applyFill="1" applyBorder="1" applyAlignment="1">
      <alignment horizontal="left" vertical="center"/>
    </xf>
    <xf numFmtId="38" fontId="24" fillId="18" borderId="28" xfId="49" applyFont="1" applyFill="1" applyBorder="1" applyAlignment="1">
      <alignment horizontal="left" vertical="center"/>
    </xf>
    <xf numFmtId="38" fontId="24" fillId="18" borderId="20" xfId="49" applyFont="1" applyFill="1" applyBorder="1" applyAlignment="1">
      <alignment horizontal="left" vertical="center"/>
    </xf>
    <xf numFmtId="38" fontId="24" fillId="18" borderId="46" xfId="49" applyFont="1" applyFill="1" applyBorder="1" applyAlignment="1">
      <alignment horizontal="center" vertical="center" textRotation="255"/>
    </xf>
    <xf numFmtId="38" fontId="24" fillId="18" borderId="47" xfId="49" applyFont="1" applyFill="1" applyBorder="1" applyAlignment="1">
      <alignment horizontal="center" vertical="center" textRotation="255"/>
    </xf>
    <xf numFmtId="38" fontId="24" fillId="18" borderId="48" xfId="49" applyFont="1" applyFill="1" applyBorder="1" applyAlignment="1">
      <alignment horizontal="center" vertical="center" textRotation="255"/>
    </xf>
    <xf numFmtId="38" fontId="24" fillId="18" borderId="17" xfId="49" applyFont="1" applyFill="1" applyBorder="1" applyAlignment="1">
      <alignment horizontal="center" vertical="center" textRotation="255"/>
    </xf>
    <xf numFmtId="38" fontId="24" fillId="18" borderId="14" xfId="49" applyFont="1" applyFill="1" applyBorder="1" applyAlignment="1">
      <alignment horizontal="center" vertical="center" textRotation="255"/>
    </xf>
    <xf numFmtId="38" fontId="24" fillId="18" borderId="37" xfId="49" applyFont="1" applyFill="1" applyBorder="1" applyAlignment="1">
      <alignment horizontal="center" vertical="center" textRotation="255"/>
    </xf>
    <xf numFmtId="176" fontId="25" fillId="0" borderId="30" xfId="49" applyNumberFormat="1" applyFont="1" applyBorder="1" applyAlignment="1">
      <alignment horizontal="right" vertical="center" wrapText="1"/>
    </xf>
    <xf numFmtId="38" fontId="25" fillId="18" borderId="43" xfId="49" applyFont="1" applyFill="1" applyBorder="1" applyAlignment="1">
      <alignment horizontal="center" vertical="center" shrinkToFit="1"/>
    </xf>
    <xf numFmtId="38" fontId="25" fillId="18" borderId="44" xfId="49" applyFont="1" applyFill="1" applyBorder="1" applyAlignment="1">
      <alignment horizontal="center" vertical="center" shrinkToFit="1"/>
    </xf>
    <xf numFmtId="38" fontId="25" fillId="18" borderId="45" xfId="49" applyFont="1" applyFill="1" applyBorder="1" applyAlignment="1">
      <alignment horizontal="center" vertical="center" shrinkToFit="1"/>
    </xf>
    <xf numFmtId="38" fontId="25" fillId="18" borderId="47" xfId="49" applyFont="1" applyFill="1" applyBorder="1" applyAlignment="1">
      <alignment horizontal="center" vertical="center" textRotation="255"/>
    </xf>
    <xf numFmtId="38" fontId="25" fillId="18" borderId="48" xfId="49" applyFont="1" applyFill="1" applyBorder="1" applyAlignment="1">
      <alignment horizontal="center" vertical="center" textRotation="255"/>
    </xf>
    <xf numFmtId="38" fontId="25" fillId="0" borderId="10" xfId="49" applyFont="1" applyFill="1" applyBorder="1" applyAlignment="1">
      <alignment horizontal="left" vertical="center"/>
    </xf>
    <xf numFmtId="38" fontId="25" fillId="0" borderId="0" xfId="49" applyFont="1" applyFill="1" applyBorder="1" applyAlignment="1">
      <alignment horizontal="left" vertical="center"/>
    </xf>
    <xf numFmtId="38" fontId="25" fillId="0" borderId="19" xfId="49" applyFont="1" applyFill="1" applyBorder="1" applyAlignment="1">
      <alignment horizontal="left" vertical="center"/>
    </xf>
    <xf numFmtId="38" fontId="25" fillId="0" borderId="23" xfId="49" applyFont="1" applyFill="1" applyBorder="1" applyAlignment="1">
      <alignment horizontal="left" vertical="center"/>
    </xf>
    <xf numFmtId="38" fontId="25" fillId="18" borderId="23" xfId="49" applyFont="1" applyFill="1" applyBorder="1" applyAlignment="1">
      <alignment horizontal="left" vertical="center"/>
    </xf>
    <xf numFmtId="0" fontId="25" fillId="18" borderId="23" xfId="63" applyFont="1" applyFill="1" applyBorder="1" applyAlignment="1">
      <alignment horizontal="left" vertical="center"/>
      <protection/>
    </xf>
    <xf numFmtId="0" fontId="25" fillId="0" borderId="20" xfId="63" applyFont="1" applyBorder="1" applyAlignment="1">
      <alignment horizontal="left" vertical="center"/>
      <protection/>
    </xf>
    <xf numFmtId="38" fontId="25" fillId="18" borderId="19" xfId="49" applyFont="1" applyFill="1" applyBorder="1" applyAlignment="1">
      <alignment horizontal="left" vertical="center"/>
    </xf>
    <xf numFmtId="38" fontId="25" fillId="0" borderId="28" xfId="49" applyFont="1" applyFill="1" applyBorder="1" applyAlignment="1">
      <alignment horizontal="left" vertical="center"/>
    </xf>
    <xf numFmtId="38" fontId="25" fillId="0" borderId="26" xfId="49" applyFont="1" applyFill="1" applyBorder="1" applyAlignment="1">
      <alignment horizontal="left" vertical="center"/>
    </xf>
    <xf numFmtId="0" fontId="25" fillId="0" borderId="0" xfId="63" applyFont="1" applyBorder="1" applyAlignment="1">
      <alignment vertical="center"/>
      <protection/>
    </xf>
    <xf numFmtId="38" fontId="25" fillId="18" borderId="46" xfId="49" applyFont="1" applyFill="1" applyBorder="1" applyAlignment="1">
      <alignment horizontal="center" vertical="center" textRotation="255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20決算概況（決算一覧：法非適）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view="pageBreakPreview" zoomScaleNormal="85" zoomScaleSheetLayoutView="10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8.796875" defaultRowHeight="15"/>
  <cols>
    <col min="1" max="2" width="3.59765625" style="1" customWidth="1"/>
    <col min="3" max="3" width="3.69921875" style="1" customWidth="1"/>
    <col min="4" max="4" width="3.59765625" style="1" customWidth="1"/>
    <col min="5" max="5" width="7.59765625" style="1" customWidth="1"/>
    <col min="6" max="6" width="5.5" style="1" bestFit="1" customWidth="1"/>
    <col min="7" max="9" width="16.59765625" style="2" customWidth="1"/>
    <col min="10" max="10" width="16.59765625" style="2" hidden="1" customWidth="1"/>
    <col min="11" max="11" width="16.59765625" style="2" customWidth="1"/>
    <col min="12" max="12" width="17.19921875" style="2" customWidth="1"/>
  </cols>
  <sheetData>
    <row r="1" spans="1:12" ht="24">
      <c r="A1" s="82" t="s">
        <v>38</v>
      </c>
      <c r="L1" s="56"/>
    </row>
    <row r="2" ht="19.5" customHeight="1" thickBot="1">
      <c r="L2" s="56" t="s">
        <v>47</v>
      </c>
    </row>
    <row r="3" spans="1:12" ht="19.5" customHeight="1">
      <c r="A3" s="145" t="s">
        <v>1</v>
      </c>
      <c r="B3" s="146"/>
      <c r="C3" s="146"/>
      <c r="D3" s="146"/>
      <c r="E3" s="147"/>
      <c r="F3" s="43" t="s">
        <v>2</v>
      </c>
      <c r="G3" s="44" t="s">
        <v>3</v>
      </c>
      <c r="H3" s="44" t="s">
        <v>40</v>
      </c>
      <c r="I3" s="44" t="s">
        <v>41</v>
      </c>
      <c r="J3" s="44" t="s">
        <v>36</v>
      </c>
      <c r="K3" s="44" t="s">
        <v>54</v>
      </c>
      <c r="L3" s="116" t="s">
        <v>0</v>
      </c>
    </row>
    <row r="4" spans="1:12" ht="19.5" customHeight="1">
      <c r="A4" s="157" t="s">
        <v>4</v>
      </c>
      <c r="B4" s="143" t="s">
        <v>5</v>
      </c>
      <c r="C4" s="144"/>
      <c r="D4" s="144"/>
      <c r="E4" s="144"/>
      <c r="F4" s="57" t="s">
        <v>63</v>
      </c>
      <c r="G4" s="109">
        <f aca="true" t="shared" si="0" ref="G4:G15">SUM(H4:L4)</f>
        <v>117576038</v>
      </c>
      <c r="H4" s="50">
        <v>19341132</v>
      </c>
      <c r="I4" s="50">
        <v>497903</v>
      </c>
      <c r="J4" s="50"/>
      <c r="K4" s="50">
        <v>61709363</v>
      </c>
      <c r="L4" s="117">
        <v>36027640</v>
      </c>
    </row>
    <row r="5" spans="1:12" ht="19.5" customHeight="1">
      <c r="A5" s="158"/>
      <c r="B5" s="4"/>
      <c r="C5" s="5"/>
      <c r="D5" s="5"/>
      <c r="E5" s="5"/>
      <c r="F5" s="58" t="s">
        <v>58</v>
      </c>
      <c r="G5" s="52">
        <f t="shared" si="0"/>
        <v>114942709</v>
      </c>
      <c r="H5" s="52">
        <v>19420393</v>
      </c>
      <c r="I5" s="52">
        <v>504805</v>
      </c>
      <c r="J5" s="52">
        <v>0</v>
      </c>
      <c r="K5" s="52">
        <v>60796300</v>
      </c>
      <c r="L5" s="118">
        <v>34221211</v>
      </c>
    </row>
    <row r="6" spans="1:12" ht="19.5" customHeight="1">
      <c r="A6" s="158"/>
      <c r="B6" s="4"/>
      <c r="C6" s="5"/>
      <c r="D6" s="5"/>
      <c r="E6" s="5"/>
      <c r="F6" s="6" t="s">
        <v>6</v>
      </c>
      <c r="G6" s="110">
        <f t="shared" si="0"/>
        <v>2633329</v>
      </c>
      <c r="H6" s="110">
        <f>H4-H5</f>
        <v>-79261</v>
      </c>
      <c r="I6" s="110">
        <f>I4-I5</f>
        <v>-6902</v>
      </c>
      <c r="J6" s="110">
        <f>J4-J5</f>
        <v>0</v>
      </c>
      <c r="K6" s="110">
        <f>K4-K5</f>
        <v>913063</v>
      </c>
      <c r="L6" s="119">
        <f>L4-L5</f>
        <v>1806429</v>
      </c>
    </row>
    <row r="7" spans="1:12" ht="19.5" customHeight="1">
      <c r="A7" s="158"/>
      <c r="B7" s="4"/>
      <c r="C7" s="143" t="s">
        <v>7</v>
      </c>
      <c r="D7" s="144"/>
      <c r="E7" s="144"/>
      <c r="F7" s="57" t="s">
        <v>63</v>
      </c>
      <c r="G7" s="109">
        <f t="shared" si="0"/>
        <v>83409536</v>
      </c>
      <c r="H7" s="50">
        <v>15764604</v>
      </c>
      <c r="I7" s="50">
        <v>465047</v>
      </c>
      <c r="J7" s="50"/>
      <c r="K7" s="50">
        <v>51899254</v>
      </c>
      <c r="L7" s="117">
        <v>15280631</v>
      </c>
    </row>
    <row r="8" spans="1:12" ht="19.5" customHeight="1">
      <c r="A8" s="158"/>
      <c r="B8" s="4"/>
      <c r="C8" s="148" t="s">
        <v>8</v>
      </c>
      <c r="D8" s="149"/>
      <c r="E8" s="150"/>
      <c r="F8" s="58" t="s">
        <v>58</v>
      </c>
      <c r="G8" s="52">
        <f t="shared" si="0"/>
        <v>81880737</v>
      </c>
      <c r="H8" s="52">
        <v>15913834</v>
      </c>
      <c r="I8" s="52">
        <v>462351</v>
      </c>
      <c r="J8" s="52">
        <v>0</v>
      </c>
      <c r="K8" s="52">
        <v>50900341</v>
      </c>
      <c r="L8" s="118">
        <v>14604211</v>
      </c>
    </row>
    <row r="9" spans="1:12" ht="19.5" customHeight="1">
      <c r="A9" s="158"/>
      <c r="B9" s="4"/>
      <c r="C9" s="7"/>
      <c r="D9" s="8"/>
      <c r="E9" s="8"/>
      <c r="F9" s="6" t="s">
        <v>6</v>
      </c>
      <c r="G9" s="110">
        <f t="shared" si="0"/>
        <v>1528799</v>
      </c>
      <c r="H9" s="110">
        <f>H7-H8</f>
        <v>-149230</v>
      </c>
      <c r="I9" s="110">
        <f>I7-I8</f>
        <v>2696</v>
      </c>
      <c r="J9" s="110">
        <f>J7-J8</f>
        <v>0</v>
      </c>
      <c r="K9" s="110">
        <f>K7-K8</f>
        <v>998913</v>
      </c>
      <c r="L9" s="119">
        <f>L7-L8</f>
        <v>676420</v>
      </c>
    </row>
    <row r="10" spans="1:12" ht="19.5" customHeight="1">
      <c r="A10" s="158"/>
      <c r="B10" s="4"/>
      <c r="C10" s="143" t="s">
        <v>9</v>
      </c>
      <c r="D10" s="144"/>
      <c r="E10" s="144"/>
      <c r="F10" s="57" t="s">
        <v>63</v>
      </c>
      <c r="G10" s="109">
        <f t="shared" si="0"/>
        <v>19000544</v>
      </c>
      <c r="H10" s="50">
        <v>440995</v>
      </c>
      <c r="I10" s="50">
        <v>120</v>
      </c>
      <c r="J10" s="50"/>
      <c r="K10" s="50">
        <v>6147675</v>
      </c>
      <c r="L10" s="117">
        <v>12411754</v>
      </c>
    </row>
    <row r="11" spans="1:12" ht="19.5" customHeight="1">
      <c r="A11" s="158"/>
      <c r="B11" s="4"/>
      <c r="C11" s="4"/>
      <c r="D11" s="5"/>
      <c r="E11" s="5"/>
      <c r="F11" s="58" t="s">
        <v>58</v>
      </c>
      <c r="G11" s="52">
        <f t="shared" si="0"/>
        <v>18578946</v>
      </c>
      <c r="H11" s="52">
        <v>432979</v>
      </c>
      <c r="I11" s="52">
        <v>120</v>
      </c>
      <c r="J11" s="52">
        <v>0</v>
      </c>
      <c r="K11" s="52">
        <v>6227432</v>
      </c>
      <c r="L11" s="118">
        <v>11918415</v>
      </c>
    </row>
    <row r="12" spans="1:12" ht="19.5" customHeight="1">
      <c r="A12" s="158"/>
      <c r="B12" s="9"/>
      <c r="C12" s="7"/>
      <c r="D12" s="8"/>
      <c r="E12" s="8"/>
      <c r="F12" s="6" t="s">
        <v>6</v>
      </c>
      <c r="G12" s="110">
        <f t="shared" si="0"/>
        <v>421598</v>
      </c>
      <c r="H12" s="110">
        <f>H10-H11</f>
        <v>8016</v>
      </c>
      <c r="I12" s="110">
        <f>I10-I11</f>
        <v>0</v>
      </c>
      <c r="J12" s="110">
        <f>J10-J11</f>
        <v>0</v>
      </c>
      <c r="K12" s="110">
        <f>K10-K11</f>
        <v>-79757</v>
      </c>
      <c r="L12" s="119">
        <f>L10-L11</f>
        <v>493339</v>
      </c>
    </row>
    <row r="13" spans="1:12" ht="19.5" customHeight="1">
      <c r="A13" s="158"/>
      <c r="B13" s="4"/>
      <c r="C13" s="143" t="s">
        <v>52</v>
      </c>
      <c r="D13" s="144"/>
      <c r="E13" s="144"/>
      <c r="F13" s="57" t="s">
        <v>63</v>
      </c>
      <c r="G13" s="109">
        <f t="shared" si="0"/>
        <v>259691</v>
      </c>
      <c r="H13" s="50">
        <v>117959</v>
      </c>
      <c r="I13" s="50">
        <v>0</v>
      </c>
      <c r="J13" s="50"/>
      <c r="K13" s="50">
        <v>51068</v>
      </c>
      <c r="L13" s="117">
        <v>90664</v>
      </c>
    </row>
    <row r="14" spans="1:12" ht="19.5" customHeight="1">
      <c r="A14" s="158"/>
      <c r="B14" s="4"/>
      <c r="C14" s="4"/>
      <c r="D14" s="5"/>
      <c r="E14" s="5"/>
      <c r="F14" s="58" t="s">
        <v>58</v>
      </c>
      <c r="G14" s="52">
        <f t="shared" si="0"/>
        <v>355125</v>
      </c>
      <c r="H14" s="52">
        <v>76052</v>
      </c>
      <c r="I14" s="52">
        <v>650</v>
      </c>
      <c r="J14" s="52">
        <v>0</v>
      </c>
      <c r="K14" s="52">
        <v>142993</v>
      </c>
      <c r="L14" s="118">
        <v>135430</v>
      </c>
    </row>
    <row r="15" spans="1:12" ht="19.5" customHeight="1">
      <c r="A15" s="158"/>
      <c r="B15" s="4"/>
      <c r="C15" s="7"/>
      <c r="D15" s="8"/>
      <c r="E15" s="8"/>
      <c r="F15" s="6" t="s">
        <v>6</v>
      </c>
      <c r="G15" s="110">
        <f t="shared" si="0"/>
        <v>-95434</v>
      </c>
      <c r="H15" s="110">
        <f>H13-H14</f>
        <v>41907</v>
      </c>
      <c r="I15" s="110">
        <f>I13-I14</f>
        <v>-650</v>
      </c>
      <c r="J15" s="110">
        <f>J13-J14</f>
        <v>0</v>
      </c>
      <c r="K15" s="110">
        <f>K13-K14</f>
        <v>-91925</v>
      </c>
      <c r="L15" s="119">
        <f>L13-L14</f>
        <v>-44766</v>
      </c>
    </row>
    <row r="16" spans="1:12" ht="19.5" customHeight="1">
      <c r="A16" s="158"/>
      <c r="B16" s="143" t="s">
        <v>12</v>
      </c>
      <c r="C16" s="144"/>
      <c r="D16" s="144"/>
      <c r="E16" s="144"/>
      <c r="F16" s="57" t="s">
        <v>63</v>
      </c>
      <c r="G16" s="109">
        <f aca="true" t="shared" si="1" ref="G16:G33">SUM(H16:L16)</f>
        <v>113547806</v>
      </c>
      <c r="H16" s="50">
        <v>17299195</v>
      </c>
      <c r="I16" s="50">
        <v>356288</v>
      </c>
      <c r="J16" s="50"/>
      <c r="K16" s="50">
        <v>63778356</v>
      </c>
      <c r="L16" s="117">
        <v>32113967</v>
      </c>
    </row>
    <row r="17" spans="1:12" ht="19.5" customHeight="1">
      <c r="A17" s="158"/>
      <c r="B17" s="4"/>
      <c r="C17" s="5"/>
      <c r="D17" s="5"/>
      <c r="E17" s="5"/>
      <c r="F17" s="58" t="s">
        <v>58</v>
      </c>
      <c r="G17" s="52">
        <f t="shared" si="1"/>
        <v>110293850</v>
      </c>
      <c r="H17" s="52">
        <v>17195855</v>
      </c>
      <c r="I17" s="52">
        <v>350884</v>
      </c>
      <c r="J17" s="52">
        <v>0</v>
      </c>
      <c r="K17" s="52">
        <v>62008798</v>
      </c>
      <c r="L17" s="118">
        <v>30738313</v>
      </c>
    </row>
    <row r="18" spans="1:12" ht="19.5" customHeight="1">
      <c r="A18" s="158"/>
      <c r="B18" s="4"/>
      <c r="C18" s="5"/>
      <c r="D18" s="5"/>
      <c r="E18" s="5"/>
      <c r="F18" s="6" t="s">
        <v>6</v>
      </c>
      <c r="G18" s="110">
        <f t="shared" si="1"/>
        <v>3253956</v>
      </c>
      <c r="H18" s="110">
        <f>H16-H17</f>
        <v>103340</v>
      </c>
      <c r="I18" s="110">
        <f>I16-I17</f>
        <v>5404</v>
      </c>
      <c r="J18" s="110">
        <f>J16-J17</f>
        <v>0</v>
      </c>
      <c r="K18" s="110">
        <f>K16-K17</f>
        <v>1769558</v>
      </c>
      <c r="L18" s="119">
        <f>L16-L17</f>
        <v>1375654</v>
      </c>
    </row>
    <row r="19" spans="1:12" ht="19.5" customHeight="1">
      <c r="A19" s="158"/>
      <c r="B19" s="4"/>
      <c r="C19" s="143" t="s">
        <v>13</v>
      </c>
      <c r="D19" s="144"/>
      <c r="E19" s="144"/>
      <c r="F19" s="57" t="s">
        <v>63</v>
      </c>
      <c r="G19" s="109">
        <f t="shared" si="1"/>
        <v>33285995</v>
      </c>
      <c r="H19" s="50">
        <v>8358415</v>
      </c>
      <c r="I19" s="50">
        <v>172086</v>
      </c>
      <c r="J19" s="50"/>
      <c r="K19" s="50">
        <v>5295976</v>
      </c>
      <c r="L19" s="117">
        <v>19459518</v>
      </c>
    </row>
    <row r="20" spans="1:12" ht="19.5" customHeight="1">
      <c r="A20" s="158"/>
      <c r="B20" s="4"/>
      <c r="C20" s="4"/>
      <c r="D20" s="5"/>
      <c r="E20" s="5"/>
      <c r="F20" s="58" t="s">
        <v>58</v>
      </c>
      <c r="G20" s="52">
        <f t="shared" si="1"/>
        <v>32063099</v>
      </c>
      <c r="H20" s="52">
        <v>8298869</v>
      </c>
      <c r="I20" s="52">
        <v>170211</v>
      </c>
      <c r="J20" s="52">
        <v>0</v>
      </c>
      <c r="K20" s="52">
        <v>5372581</v>
      </c>
      <c r="L20" s="118">
        <v>18221438</v>
      </c>
    </row>
    <row r="21" spans="1:12" ht="19.5" customHeight="1">
      <c r="A21" s="158"/>
      <c r="B21" s="4"/>
      <c r="C21" s="7"/>
      <c r="D21" s="8"/>
      <c r="E21" s="8"/>
      <c r="F21" s="6" t="s">
        <v>6</v>
      </c>
      <c r="G21" s="110">
        <f t="shared" si="1"/>
        <v>1222896</v>
      </c>
      <c r="H21" s="110">
        <f>H19-H20</f>
        <v>59546</v>
      </c>
      <c r="I21" s="110">
        <f>I19-I20</f>
        <v>1875</v>
      </c>
      <c r="J21" s="110">
        <f>J19-J20</f>
        <v>0</v>
      </c>
      <c r="K21" s="110">
        <f>K19-K20</f>
        <v>-76605</v>
      </c>
      <c r="L21" s="119">
        <f>L19-L20</f>
        <v>1238080</v>
      </c>
    </row>
    <row r="22" spans="1:12" ht="19.5" customHeight="1">
      <c r="A22" s="158"/>
      <c r="B22" s="9"/>
      <c r="C22" s="143" t="s">
        <v>14</v>
      </c>
      <c r="D22" s="144"/>
      <c r="E22" s="144"/>
      <c r="F22" s="57" t="s">
        <v>63</v>
      </c>
      <c r="G22" s="109">
        <f t="shared" si="1"/>
        <v>7089959</v>
      </c>
      <c r="H22" s="50">
        <v>1358245</v>
      </c>
      <c r="I22" s="50">
        <v>20924</v>
      </c>
      <c r="J22" s="50"/>
      <c r="K22" s="50">
        <v>832154</v>
      </c>
      <c r="L22" s="117">
        <v>4878636</v>
      </c>
    </row>
    <row r="23" spans="1:12" ht="19.5" customHeight="1">
      <c r="A23" s="158"/>
      <c r="B23" s="4"/>
      <c r="C23" s="4"/>
      <c r="D23" s="5"/>
      <c r="E23" s="5"/>
      <c r="F23" s="58" t="s">
        <v>58</v>
      </c>
      <c r="G23" s="52">
        <f t="shared" si="1"/>
        <v>7456197</v>
      </c>
      <c r="H23" s="52">
        <v>1442328</v>
      </c>
      <c r="I23" s="52">
        <v>24552</v>
      </c>
      <c r="J23" s="52">
        <v>0</v>
      </c>
      <c r="K23" s="52">
        <v>897636</v>
      </c>
      <c r="L23" s="118">
        <v>5091681</v>
      </c>
    </row>
    <row r="24" spans="1:12" ht="19.5" customHeight="1">
      <c r="A24" s="158"/>
      <c r="B24" s="9"/>
      <c r="C24" s="7"/>
      <c r="D24" s="8"/>
      <c r="E24" s="8"/>
      <c r="F24" s="6" t="s">
        <v>6</v>
      </c>
      <c r="G24" s="110">
        <f t="shared" si="1"/>
        <v>-366238</v>
      </c>
      <c r="H24" s="110">
        <f>H22-H23</f>
        <v>-84083</v>
      </c>
      <c r="I24" s="110">
        <f>I22-I23</f>
        <v>-3628</v>
      </c>
      <c r="J24" s="110">
        <f>J22-J23</f>
        <v>0</v>
      </c>
      <c r="K24" s="110">
        <f>K22-K23</f>
        <v>-65482</v>
      </c>
      <c r="L24" s="119">
        <f>L22-L23</f>
        <v>-213045</v>
      </c>
    </row>
    <row r="25" spans="1:12" ht="19.5" customHeight="1">
      <c r="A25" s="158"/>
      <c r="B25" s="4"/>
      <c r="C25" s="4" t="s">
        <v>53</v>
      </c>
      <c r="D25" s="5"/>
      <c r="E25" s="5"/>
      <c r="F25" s="57" t="s">
        <v>63</v>
      </c>
      <c r="G25" s="109">
        <f t="shared" si="1"/>
        <v>86409</v>
      </c>
      <c r="H25" s="50">
        <v>21194</v>
      </c>
      <c r="I25" s="50">
        <v>1401</v>
      </c>
      <c r="J25" s="50"/>
      <c r="K25" s="50">
        <v>43480</v>
      </c>
      <c r="L25" s="117">
        <v>20334</v>
      </c>
    </row>
    <row r="26" spans="1:12" ht="19.5" customHeight="1">
      <c r="A26" s="158"/>
      <c r="B26" s="4"/>
      <c r="C26" s="4"/>
      <c r="D26" s="5"/>
      <c r="E26" s="5"/>
      <c r="F26" s="58" t="s">
        <v>58</v>
      </c>
      <c r="G26" s="52">
        <f t="shared" si="1"/>
        <v>76735</v>
      </c>
      <c r="H26" s="52">
        <v>29471</v>
      </c>
      <c r="I26" s="52">
        <v>5433</v>
      </c>
      <c r="J26" s="52">
        <v>0</v>
      </c>
      <c r="K26" s="52">
        <v>5689</v>
      </c>
      <c r="L26" s="118">
        <v>36142</v>
      </c>
    </row>
    <row r="27" spans="1:12" ht="19.5" customHeight="1">
      <c r="A27" s="158"/>
      <c r="B27" s="4"/>
      <c r="C27" s="4"/>
      <c r="D27" s="5"/>
      <c r="E27" s="5"/>
      <c r="F27" s="6" t="s">
        <v>6</v>
      </c>
      <c r="G27" s="110">
        <f t="shared" si="1"/>
        <v>9674</v>
      </c>
      <c r="H27" s="110">
        <f>H25-H26</f>
        <v>-8277</v>
      </c>
      <c r="I27" s="110">
        <f>I25-I26</f>
        <v>-4032</v>
      </c>
      <c r="J27" s="110">
        <f>J25-J26</f>
        <v>0</v>
      </c>
      <c r="K27" s="110">
        <f>K25-K26</f>
        <v>37791</v>
      </c>
      <c r="L27" s="119">
        <f>L25-L26</f>
        <v>-15808</v>
      </c>
    </row>
    <row r="28" spans="1:12" ht="19.5" customHeight="1">
      <c r="A28" s="158"/>
      <c r="B28" s="160" t="s">
        <v>15</v>
      </c>
      <c r="C28" s="153" t="s">
        <v>48</v>
      </c>
      <c r="D28" s="154"/>
      <c r="E28" s="154"/>
      <c r="F28" s="68" t="s">
        <v>63</v>
      </c>
      <c r="G28" s="69">
        <f t="shared" si="1"/>
        <v>3854950</v>
      </c>
      <c r="H28" s="70">
        <f aca="true" t="shared" si="2" ref="H28:L29">(H4-H13)-(H16-H25)</f>
        <v>1945172</v>
      </c>
      <c r="I28" s="70">
        <f t="shared" si="2"/>
        <v>143016</v>
      </c>
      <c r="J28" s="70">
        <f t="shared" si="2"/>
        <v>0</v>
      </c>
      <c r="K28" s="70">
        <f t="shared" si="2"/>
        <v>-2076581</v>
      </c>
      <c r="L28" s="70">
        <f t="shared" si="2"/>
        <v>3843343</v>
      </c>
    </row>
    <row r="29" spans="1:12" ht="19.5" customHeight="1">
      <c r="A29" s="158"/>
      <c r="B29" s="161"/>
      <c r="C29" s="71"/>
      <c r="D29" s="72"/>
      <c r="E29" s="72"/>
      <c r="F29" s="73" t="s">
        <v>58</v>
      </c>
      <c r="G29" s="74">
        <f>SUM(H29:L29)</f>
        <v>4370469</v>
      </c>
      <c r="H29" s="130">
        <f t="shared" si="2"/>
        <v>2177957</v>
      </c>
      <c r="I29" s="130">
        <f t="shared" si="2"/>
        <v>158704</v>
      </c>
      <c r="J29" s="130">
        <f t="shared" si="2"/>
        <v>0</v>
      </c>
      <c r="K29" s="130">
        <f t="shared" si="2"/>
        <v>-1349802</v>
      </c>
      <c r="L29" s="130">
        <f t="shared" si="2"/>
        <v>3383610</v>
      </c>
    </row>
    <row r="30" spans="1:12" ht="19.5" customHeight="1">
      <c r="A30" s="158"/>
      <c r="B30" s="161"/>
      <c r="C30" s="71"/>
      <c r="D30" s="72"/>
      <c r="E30" s="72"/>
      <c r="F30" s="75" t="s">
        <v>6</v>
      </c>
      <c r="G30" s="111">
        <f>SUM(L1:R30)</f>
        <v>248252974</v>
      </c>
      <c r="H30" s="111">
        <f>H28-H29</f>
        <v>-232785</v>
      </c>
      <c r="I30" s="111">
        <f>I28-I29</f>
        <v>-15688</v>
      </c>
      <c r="J30" s="111">
        <f>J28-J29</f>
        <v>0</v>
      </c>
      <c r="K30" s="111">
        <f>K28-K29</f>
        <v>-726779</v>
      </c>
      <c r="L30" s="122">
        <f>L28-L29</f>
        <v>459733</v>
      </c>
    </row>
    <row r="31" spans="1:12" ht="19.5" customHeight="1">
      <c r="A31" s="158"/>
      <c r="B31" s="161"/>
      <c r="C31" s="153" t="s">
        <v>49</v>
      </c>
      <c r="D31" s="154"/>
      <c r="E31" s="154"/>
      <c r="F31" s="68" t="s">
        <v>63</v>
      </c>
      <c r="G31" s="69">
        <f t="shared" si="1"/>
        <v>4028232</v>
      </c>
      <c r="H31" s="70">
        <f aca="true" t="shared" si="3" ref="H31:L32">H4-H16</f>
        <v>2041937</v>
      </c>
      <c r="I31" s="70">
        <f t="shared" si="3"/>
        <v>141615</v>
      </c>
      <c r="J31" s="70">
        <f t="shared" si="3"/>
        <v>0</v>
      </c>
      <c r="K31" s="70">
        <f t="shared" si="3"/>
        <v>-2068993</v>
      </c>
      <c r="L31" s="120">
        <f t="shared" si="3"/>
        <v>3913673</v>
      </c>
    </row>
    <row r="32" spans="1:12" ht="19.5" customHeight="1">
      <c r="A32" s="158"/>
      <c r="B32" s="161"/>
      <c r="C32" s="71"/>
      <c r="D32" s="72"/>
      <c r="E32" s="72"/>
      <c r="F32" s="73" t="s">
        <v>58</v>
      </c>
      <c r="G32" s="74">
        <f>SUM(H32:L32)</f>
        <v>4648859</v>
      </c>
      <c r="H32" s="74">
        <f t="shared" si="3"/>
        <v>2224538</v>
      </c>
      <c r="I32" s="74">
        <f t="shared" si="3"/>
        <v>153921</v>
      </c>
      <c r="J32" s="74">
        <f t="shared" si="3"/>
        <v>0</v>
      </c>
      <c r="K32" s="74">
        <f t="shared" si="3"/>
        <v>-1212498</v>
      </c>
      <c r="L32" s="121">
        <f t="shared" si="3"/>
        <v>3482898</v>
      </c>
    </row>
    <row r="33" spans="1:12" ht="19.5" customHeight="1">
      <c r="A33" s="159"/>
      <c r="B33" s="162"/>
      <c r="C33" s="71"/>
      <c r="D33" s="72"/>
      <c r="E33" s="72"/>
      <c r="F33" s="75" t="s">
        <v>6</v>
      </c>
      <c r="G33" s="111">
        <f t="shared" si="1"/>
        <v>-620627</v>
      </c>
      <c r="H33" s="111">
        <f>H31-H32</f>
        <v>-182601</v>
      </c>
      <c r="I33" s="111">
        <f>I31-I32</f>
        <v>-12306</v>
      </c>
      <c r="J33" s="111">
        <f>J31-J32</f>
        <v>0</v>
      </c>
      <c r="K33" s="111">
        <f>K31-K32</f>
        <v>-856495</v>
      </c>
      <c r="L33" s="122">
        <f>L31-L32</f>
        <v>430775</v>
      </c>
    </row>
    <row r="34" spans="1:12" ht="19.5" customHeight="1">
      <c r="A34" s="155" t="s">
        <v>23</v>
      </c>
      <c r="B34" s="154"/>
      <c r="C34" s="154"/>
      <c r="D34" s="154"/>
      <c r="E34" s="156"/>
      <c r="F34" s="68" t="s">
        <v>63</v>
      </c>
      <c r="G34" s="114">
        <f aca="true" t="shared" si="4" ref="G34:L35">ROUND(G4/G16*100,1)</f>
        <v>103.5</v>
      </c>
      <c r="H34" s="114">
        <f t="shared" si="4"/>
        <v>111.8</v>
      </c>
      <c r="I34" s="114">
        <f t="shared" si="4"/>
        <v>139.7</v>
      </c>
      <c r="J34" s="114">
        <v>0</v>
      </c>
      <c r="K34" s="114">
        <f t="shared" si="4"/>
        <v>96.8</v>
      </c>
      <c r="L34" s="123">
        <f t="shared" si="4"/>
        <v>112.2</v>
      </c>
    </row>
    <row r="35" spans="1:12" ht="19.5" customHeight="1">
      <c r="A35" s="76"/>
      <c r="B35" s="72"/>
      <c r="C35" s="72"/>
      <c r="D35" s="72"/>
      <c r="E35" s="77"/>
      <c r="F35" s="73" t="s">
        <v>58</v>
      </c>
      <c r="G35" s="115">
        <f>ROUND(G5/G17*100,1)</f>
        <v>104.2</v>
      </c>
      <c r="H35" s="115">
        <f>ROUND(H5/H17*100,1)</f>
        <v>112.9</v>
      </c>
      <c r="I35" s="115">
        <f t="shared" si="4"/>
        <v>143.9</v>
      </c>
      <c r="J35" s="115">
        <v>0</v>
      </c>
      <c r="K35" s="115">
        <f t="shared" si="4"/>
        <v>98</v>
      </c>
      <c r="L35" s="124">
        <f t="shared" si="4"/>
        <v>111.3</v>
      </c>
    </row>
    <row r="36" spans="1:12" ht="19.5" customHeight="1">
      <c r="A36" s="78"/>
      <c r="B36" s="79"/>
      <c r="C36" s="79"/>
      <c r="D36" s="79"/>
      <c r="E36" s="80"/>
      <c r="F36" s="75" t="s">
        <v>6</v>
      </c>
      <c r="G36" s="112">
        <f aca="true" t="shared" si="5" ref="G36:L36">G34-G35</f>
        <v>-0.7000000000000028</v>
      </c>
      <c r="H36" s="112">
        <f t="shared" si="5"/>
        <v>-1.1000000000000085</v>
      </c>
      <c r="I36" s="112">
        <f t="shared" si="5"/>
        <v>-4.200000000000017</v>
      </c>
      <c r="J36" s="112">
        <f t="shared" si="5"/>
        <v>0</v>
      </c>
      <c r="K36" s="112">
        <f t="shared" si="5"/>
        <v>-1.2000000000000028</v>
      </c>
      <c r="L36" s="125">
        <f t="shared" si="5"/>
        <v>0.9000000000000057</v>
      </c>
    </row>
    <row r="37" spans="1:13" ht="19.5" customHeight="1">
      <c r="A37" s="157" t="s">
        <v>16</v>
      </c>
      <c r="B37" s="143" t="s">
        <v>26</v>
      </c>
      <c r="C37" s="144"/>
      <c r="D37" s="144"/>
      <c r="E37" s="144"/>
      <c r="F37" s="57" t="s">
        <v>63</v>
      </c>
      <c r="G37" s="109">
        <f aca="true" t="shared" si="6" ref="G37:G66">SUM(H37:L37)</f>
        <v>30875253</v>
      </c>
      <c r="H37" s="50">
        <v>4231026</v>
      </c>
      <c r="I37" s="50">
        <v>8</v>
      </c>
      <c r="J37" s="50"/>
      <c r="K37" s="50">
        <v>5350420</v>
      </c>
      <c r="L37" s="117">
        <v>21293799</v>
      </c>
      <c r="M37" s="142"/>
    </row>
    <row r="38" spans="1:12" ht="19.5" customHeight="1">
      <c r="A38" s="158"/>
      <c r="B38" s="4"/>
      <c r="C38" s="5"/>
      <c r="D38" s="5"/>
      <c r="E38" s="5"/>
      <c r="F38" s="58" t="s">
        <v>58</v>
      </c>
      <c r="G38" s="52">
        <f t="shared" si="6"/>
        <v>28362906</v>
      </c>
      <c r="H38" s="52">
        <v>4748009</v>
      </c>
      <c r="I38" s="52">
        <v>29</v>
      </c>
      <c r="J38" s="52">
        <v>0</v>
      </c>
      <c r="K38" s="52">
        <v>5774573</v>
      </c>
      <c r="L38" s="118">
        <v>17840295</v>
      </c>
    </row>
    <row r="39" spans="1:12" ht="19.5" customHeight="1">
      <c r="A39" s="158"/>
      <c r="B39" s="4"/>
      <c r="C39" s="5"/>
      <c r="D39" s="5"/>
      <c r="E39" s="5"/>
      <c r="F39" s="6" t="s">
        <v>6</v>
      </c>
      <c r="G39" s="110">
        <f t="shared" si="6"/>
        <v>2512347</v>
      </c>
      <c r="H39" s="110">
        <f>H37-H38</f>
        <v>-516983</v>
      </c>
      <c r="I39" s="110">
        <f>I37-I38</f>
        <v>-21</v>
      </c>
      <c r="J39" s="110">
        <f>J37-J38</f>
        <v>0</v>
      </c>
      <c r="K39" s="110">
        <f>K37-K38</f>
        <v>-424153</v>
      </c>
      <c r="L39" s="119">
        <f>L37-L38</f>
        <v>3453504</v>
      </c>
    </row>
    <row r="40" spans="1:12" ht="19.5" customHeight="1">
      <c r="A40" s="158"/>
      <c r="B40" s="4"/>
      <c r="C40" s="143" t="s">
        <v>27</v>
      </c>
      <c r="D40" s="144"/>
      <c r="E40" s="144"/>
      <c r="F40" s="57" t="s">
        <v>63</v>
      </c>
      <c r="G40" s="109">
        <f t="shared" si="6"/>
        <v>18117934</v>
      </c>
      <c r="H40" s="50">
        <v>2957800</v>
      </c>
      <c r="I40" s="50">
        <v>0</v>
      </c>
      <c r="J40" s="50"/>
      <c r="K40" s="50">
        <v>3265700</v>
      </c>
      <c r="L40" s="117">
        <v>11894434</v>
      </c>
    </row>
    <row r="41" spans="1:12" ht="19.5" customHeight="1">
      <c r="A41" s="158"/>
      <c r="B41" s="4"/>
      <c r="C41" s="4"/>
      <c r="D41" s="5"/>
      <c r="E41" s="5"/>
      <c r="F41" s="58" t="s">
        <v>58</v>
      </c>
      <c r="G41" s="52">
        <f t="shared" si="6"/>
        <v>16794300</v>
      </c>
      <c r="H41" s="52">
        <v>3504900</v>
      </c>
      <c r="I41" s="52">
        <v>0</v>
      </c>
      <c r="J41" s="52">
        <v>0</v>
      </c>
      <c r="K41" s="52">
        <v>4139000</v>
      </c>
      <c r="L41" s="118">
        <v>9150400</v>
      </c>
    </row>
    <row r="42" spans="1:12" ht="19.5" customHeight="1">
      <c r="A42" s="158"/>
      <c r="B42" s="4"/>
      <c r="C42" s="7"/>
      <c r="D42" s="8"/>
      <c r="E42" s="8"/>
      <c r="F42" s="6" t="s">
        <v>6</v>
      </c>
      <c r="G42" s="110">
        <f t="shared" si="6"/>
        <v>1323634</v>
      </c>
      <c r="H42" s="110">
        <f>H40-H41</f>
        <v>-547100</v>
      </c>
      <c r="I42" s="110">
        <f>I40-I41</f>
        <v>0</v>
      </c>
      <c r="J42" s="110">
        <f>J40-J41</f>
        <v>0</v>
      </c>
      <c r="K42" s="110">
        <f>K40-K41</f>
        <v>-873300</v>
      </c>
      <c r="L42" s="119">
        <f>L40-L41</f>
        <v>2744034</v>
      </c>
    </row>
    <row r="43" spans="1:12" ht="19.5" customHeight="1">
      <c r="A43" s="158"/>
      <c r="B43" s="4"/>
      <c r="C43" s="143" t="s">
        <v>9</v>
      </c>
      <c r="D43" s="144"/>
      <c r="E43" s="144"/>
      <c r="F43" s="57" t="s">
        <v>63</v>
      </c>
      <c r="G43" s="109">
        <f t="shared" si="6"/>
        <v>6906750</v>
      </c>
      <c r="H43" s="50">
        <v>462856</v>
      </c>
      <c r="I43" s="50">
        <v>0</v>
      </c>
      <c r="J43" s="50"/>
      <c r="K43" s="50">
        <v>1944328</v>
      </c>
      <c r="L43" s="117">
        <v>4499566</v>
      </c>
    </row>
    <row r="44" spans="1:12" ht="19.5" customHeight="1">
      <c r="A44" s="158"/>
      <c r="B44" s="4"/>
      <c r="C44" s="4"/>
      <c r="D44" s="5"/>
      <c r="E44" s="5"/>
      <c r="F44" s="58" t="s">
        <v>58</v>
      </c>
      <c r="G44" s="52">
        <f t="shared" si="6"/>
        <v>6044723</v>
      </c>
      <c r="H44" s="52">
        <v>476274</v>
      </c>
      <c r="I44" s="52">
        <v>0</v>
      </c>
      <c r="J44" s="52">
        <v>0</v>
      </c>
      <c r="K44" s="52">
        <v>1562732</v>
      </c>
      <c r="L44" s="118">
        <v>4005717</v>
      </c>
    </row>
    <row r="45" spans="1:12" ht="19.5" customHeight="1">
      <c r="A45" s="158"/>
      <c r="B45" s="7"/>
      <c r="C45" s="7"/>
      <c r="D45" s="8"/>
      <c r="E45" s="8"/>
      <c r="F45" s="6" t="s">
        <v>6</v>
      </c>
      <c r="G45" s="110">
        <f t="shared" si="6"/>
        <v>862027</v>
      </c>
      <c r="H45" s="110">
        <f>H43-H44</f>
        <v>-13418</v>
      </c>
      <c r="I45" s="110">
        <f>I43-I44</f>
        <v>0</v>
      </c>
      <c r="J45" s="110">
        <f>J43-J44</f>
        <v>0</v>
      </c>
      <c r="K45" s="110">
        <f>K43-K44</f>
        <v>381596</v>
      </c>
      <c r="L45" s="119">
        <f>L43-L44</f>
        <v>493849</v>
      </c>
    </row>
    <row r="46" spans="1:12" ht="19.5" customHeight="1">
      <c r="A46" s="158"/>
      <c r="B46" s="143" t="s">
        <v>21</v>
      </c>
      <c r="C46" s="144"/>
      <c r="D46" s="144"/>
      <c r="E46" s="144"/>
      <c r="F46" s="57" t="s">
        <v>63</v>
      </c>
      <c r="G46" s="109">
        <f t="shared" si="6"/>
        <v>60802844</v>
      </c>
      <c r="H46" s="50">
        <v>13268778</v>
      </c>
      <c r="I46" s="50">
        <v>165660</v>
      </c>
      <c r="J46" s="50"/>
      <c r="K46" s="50">
        <v>10075758</v>
      </c>
      <c r="L46" s="117">
        <v>37292648</v>
      </c>
    </row>
    <row r="47" spans="1:12" ht="19.5" customHeight="1">
      <c r="A47" s="158"/>
      <c r="B47" s="4"/>
      <c r="C47" s="5"/>
      <c r="D47" s="5"/>
      <c r="E47" s="5"/>
      <c r="F47" s="58" t="s">
        <v>58</v>
      </c>
      <c r="G47" s="52">
        <f t="shared" si="6"/>
        <v>57934094</v>
      </c>
      <c r="H47" s="52">
        <v>14332680</v>
      </c>
      <c r="I47" s="52">
        <v>348546</v>
      </c>
      <c r="J47" s="52">
        <v>0</v>
      </c>
      <c r="K47" s="52">
        <v>10439678</v>
      </c>
      <c r="L47" s="118">
        <v>32813190</v>
      </c>
    </row>
    <row r="48" spans="1:12" ht="19.5" customHeight="1">
      <c r="A48" s="158"/>
      <c r="B48" s="4"/>
      <c r="C48" s="5"/>
      <c r="D48" s="5"/>
      <c r="E48" s="5"/>
      <c r="F48" s="6" t="s">
        <v>6</v>
      </c>
      <c r="G48" s="110">
        <f t="shared" si="6"/>
        <v>2868750</v>
      </c>
      <c r="H48" s="110">
        <f>H46-H47</f>
        <v>-1063902</v>
      </c>
      <c r="I48" s="110">
        <f>I46-I47</f>
        <v>-182886</v>
      </c>
      <c r="J48" s="110">
        <f>J46-J47</f>
        <v>0</v>
      </c>
      <c r="K48" s="110">
        <f>K46-K47</f>
        <v>-363920</v>
      </c>
      <c r="L48" s="119">
        <f>L46-L47</f>
        <v>4479458</v>
      </c>
    </row>
    <row r="49" spans="1:12" ht="19.5" customHeight="1">
      <c r="A49" s="158"/>
      <c r="B49" s="4"/>
      <c r="C49" s="143" t="s">
        <v>30</v>
      </c>
      <c r="D49" s="144"/>
      <c r="E49" s="144"/>
      <c r="F49" s="57" t="s">
        <v>63</v>
      </c>
      <c r="G49" s="109">
        <f t="shared" si="6"/>
        <v>24779032</v>
      </c>
      <c r="H49" s="50">
        <v>8381357</v>
      </c>
      <c r="I49" s="50">
        <v>13408</v>
      </c>
      <c r="J49" s="50"/>
      <c r="K49" s="50">
        <v>3960569</v>
      </c>
      <c r="L49" s="117">
        <v>12423698</v>
      </c>
    </row>
    <row r="50" spans="1:12" ht="19.5" customHeight="1">
      <c r="A50" s="158"/>
      <c r="B50" s="4"/>
      <c r="C50" s="4"/>
      <c r="D50" s="5"/>
      <c r="E50" s="5"/>
      <c r="F50" s="58" t="s">
        <v>58</v>
      </c>
      <c r="G50" s="52">
        <f t="shared" si="6"/>
        <v>25854144</v>
      </c>
      <c r="H50" s="52">
        <v>9629065</v>
      </c>
      <c r="I50" s="52">
        <v>201804</v>
      </c>
      <c r="J50" s="52">
        <v>0</v>
      </c>
      <c r="K50" s="52">
        <v>4555950</v>
      </c>
      <c r="L50" s="118">
        <v>11467325</v>
      </c>
    </row>
    <row r="51" spans="1:12" ht="19.5" customHeight="1">
      <c r="A51" s="158"/>
      <c r="B51" s="4"/>
      <c r="C51" s="7"/>
      <c r="D51" s="8"/>
      <c r="E51" s="8"/>
      <c r="F51" s="6" t="s">
        <v>6</v>
      </c>
      <c r="G51" s="110">
        <f t="shared" si="6"/>
        <v>-1075112</v>
      </c>
      <c r="H51" s="110">
        <f>H49-H50</f>
        <v>-1247708</v>
      </c>
      <c r="I51" s="110">
        <f>I49-I50</f>
        <v>-188396</v>
      </c>
      <c r="J51" s="110">
        <f>J49-J50</f>
        <v>0</v>
      </c>
      <c r="K51" s="110">
        <f>K49-K50</f>
        <v>-595381</v>
      </c>
      <c r="L51" s="119">
        <f>L49-L50</f>
        <v>956373</v>
      </c>
    </row>
    <row r="52" spans="1:16" ht="19.5" customHeight="1">
      <c r="A52" s="158"/>
      <c r="B52" s="4"/>
      <c r="C52" s="143" t="s">
        <v>31</v>
      </c>
      <c r="D52" s="144"/>
      <c r="E52" s="144"/>
      <c r="F52" s="57" t="s">
        <v>63</v>
      </c>
      <c r="G52" s="109">
        <f t="shared" si="6"/>
        <v>35792458</v>
      </c>
      <c r="H52" s="50">
        <v>4851071</v>
      </c>
      <c r="I52" s="50">
        <v>151931</v>
      </c>
      <c r="J52" s="50"/>
      <c r="K52" s="50">
        <v>5940703</v>
      </c>
      <c r="L52" s="117">
        <v>24848753</v>
      </c>
      <c r="M52" s="142"/>
      <c r="N52" s="142"/>
      <c r="O52" s="142"/>
      <c r="P52" s="142"/>
    </row>
    <row r="53" spans="1:12" ht="19.5" customHeight="1">
      <c r="A53" s="158"/>
      <c r="B53" s="4"/>
      <c r="C53" s="4"/>
      <c r="D53" s="5"/>
      <c r="E53" s="5"/>
      <c r="F53" s="58" t="s">
        <v>58</v>
      </c>
      <c r="G53" s="52">
        <f t="shared" si="6"/>
        <v>31763719</v>
      </c>
      <c r="H53" s="52">
        <v>4668366</v>
      </c>
      <c r="I53" s="52">
        <v>146742</v>
      </c>
      <c r="J53" s="52">
        <v>0</v>
      </c>
      <c r="K53" s="52">
        <v>5635196</v>
      </c>
      <c r="L53" s="118">
        <v>21313415</v>
      </c>
    </row>
    <row r="54" spans="1:12" ht="19.5" customHeight="1">
      <c r="A54" s="158"/>
      <c r="B54" s="4"/>
      <c r="C54" s="4"/>
      <c r="D54" s="8"/>
      <c r="E54" s="8"/>
      <c r="F54" s="6" t="s">
        <v>6</v>
      </c>
      <c r="G54" s="110">
        <f t="shared" si="6"/>
        <v>4028739</v>
      </c>
      <c r="H54" s="110">
        <f>H52-H53</f>
        <v>182705</v>
      </c>
      <c r="I54" s="110">
        <f>I52-I53</f>
        <v>5189</v>
      </c>
      <c r="J54" s="110">
        <f>J52-J53</f>
        <v>0</v>
      </c>
      <c r="K54" s="110">
        <f>K52-K53</f>
        <v>305507</v>
      </c>
      <c r="L54" s="119">
        <f>L52-L53</f>
        <v>3535338</v>
      </c>
    </row>
    <row r="55" spans="1:12" ht="19.5" customHeight="1">
      <c r="A55" s="158"/>
      <c r="B55" s="153" t="s">
        <v>15</v>
      </c>
      <c r="C55" s="154"/>
      <c r="D55" s="154"/>
      <c r="E55" s="154"/>
      <c r="F55" s="68" t="s">
        <v>63</v>
      </c>
      <c r="G55" s="69">
        <f t="shared" si="6"/>
        <v>-29927591</v>
      </c>
      <c r="H55" s="70">
        <f aca="true" t="shared" si="7" ref="H55:L56">H37-H46</f>
        <v>-9037752</v>
      </c>
      <c r="I55" s="70">
        <f t="shared" si="7"/>
        <v>-165652</v>
      </c>
      <c r="J55" s="70">
        <f t="shared" si="7"/>
        <v>0</v>
      </c>
      <c r="K55" s="70">
        <f t="shared" si="7"/>
        <v>-4725338</v>
      </c>
      <c r="L55" s="120">
        <f t="shared" si="7"/>
        <v>-15998849</v>
      </c>
    </row>
    <row r="56" spans="1:12" ht="19.5" customHeight="1">
      <c r="A56" s="158"/>
      <c r="B56" s="71"/>
      <c r="C56" s="72"/>
      <c r="D56" s="72"/>
      <c r="E56" s="72"/>
      <c r="F56" s="73" t="s">
        <v>58</v>
      </c>
      <c r="G56" s="74">
        <f t="shared" si="6"/>
        <v>-29571188</v>
      </c>
      <c r="H56" s="74">
        <f t="shared" si="7"/>
        <v>-9584671</v>
      </c>
      <c r="I56" s="74">
        <f t="shared" si="7"/>
        <v>-348517</v>
      </c>
      <c r="J56" s="74">
        <f t="shared" si="7"/>
        <v>0</v>
      </c>
      <c r="K56" s="74">
        <f t="shared" si="7"/>
        <v>-4665105</v>
      </c>
      <c r="L56" s="121">
        <f t="shared" si="7"/>
        <v>-14972895</v>
      </c>
    </row>
    <row r="57" spans="1:12" ht="19.5" customHeight="1">
      <c r="A57" s="159"/>
      <c r="B57" s="81"/>
      <c r="C57" s="79"/>
      <c r="D57" s="79"/>
      <c r="E57" s="79"/>
      <c r="F57" s="75" t="s">
        <v>6</v>
      </c>
      <c r="G57" s="111">
        <f t="shared" si="6"/>
        <v>-356403</v>
      </c>
      <c r="H57" s="111">
        <f>H55-H56</f>
        <v>546919</v>
      </c>
      <c r="I57" s="111">
        <f>I55-I56</f>
        <v>182865</v>
      </c>
      <c r="J57" s="111">
        <f>J55-J56</f>
        <v>0</v>
      </c>
      <c r="K57" s="111">
        <f>K55-K56</f>
        <v>-60233</v>
      </c>
      <c r="L57" s="122">
        <f>L55-L56</f>
        <v>-1025954</v>
      </c>
    </row>
    <row r="58" spans="1:12" ht="19.5" customHeight="1">
      <c r="A58" s="151" t="s">
        <v>32</v>
      </c>
      <c r="B58" s="144"/>
      <c r="C58" s="144"/>
      <c r="D58" s="144"/>
      <c r="E58" s="152"/>
      <c r="F58" s="57" t="s">
        <v>63</v>
      </c>
      <c r="G58" s="109">
        <f t="shared" si="6"/>
        <v>141064655</v>
      </c>
      <c r="H58" s="109">
        <f aca="true" t="shared" si="8" ref="H58:L59">H16-H19+H46</f>
        <v>22209558</v>
      </c>
      <c r="I58" s="109">
        <f t="shared" si="8"/>
        <v>349862</v>
      </c>
      <c r="J58" s="109">
        <f t="shared" si="8"/>
        <v>0</v>
      </c>
      <c r="K58" s="109">
        <f t="shared" si="8"/>
        <v>68558138</v>
      </c>
      <c r="L58" s="132">
        <f>L16-L19+L46</f>
        <v>49947097</v>
      </c>
    </row>
    <row r="59" spans="1:12" ht="19.5" customHeight="1">
      <c r="A59" s="45"/>
      <c r="B59" s="5"/>
      <c r="C59" s="5"/>
      <c r="D59" s="5"/>
      <c r="E59" s="5"/>
      <c r="F59" s="58" t="s">
        <v>58</v>
      </c>
      <c r="G59" s="52">
        <f t="shared" si="6"/>
        <v>136164845</v>
      </c>
      <c r="H59" s="52">
        <f>H17-H20+H47</f>
        <v>23229666</v>
      </c>
      <c r="I59" s="52">
        <f t="shared" si="8"/>
        <v>529219</v>
      </c>
      <c r="J59" s="52">
        <f t="shared" si="8"/>
        <v>0</v>
      </c>
      <c r="K59" s="52">
        <f t="shared" si="8"/>
        <v>67075895</v>
      </c>
      <c r="L59" s="52">
        <f t="shared" si="8"/>
        <v>45330065</v>
      </c>
    </row>
    <row r="60" spans="1:12" ht="19.5" customHeight="1">
      <c r="A60" s="45"/>
      <c r="B60" s="5"/>
      <c r="C60" s="5"/>
      <c r="D60" s="5"/>
      <c r="E60" s="5"/>
      <c r="F60" s="6" t="s">
        <v>6</v>
      </c>
      <c r="G60" s="110">
        <f t="shared" si="6"/>
        <v>4899810</v>
      </c>
      <c r="H60" s="110">
        <f>H58-H59</f>
        <v>-1020108</v>
      </c>
      <c r="I60" s="110">
        <f>I58-I59</f>
        <v>-179357</v>
      </c>
      <c r="J60" s="110">
        <f>J58-J59</f>
        <v>0</v>
      </c>
      <c r="K60" s="110">
        <f>K58-K59</f>
        <v>1482243</v>
      </c>
      <c r="L60" s="119">
        <f>L58-L59</f>
        <v>4617032</v>
      </c>
    </row>
    <row r="61" spans="1:12" ht="19.5" customHeight="1">
      <c r="A61" s="151" t="s">
        <v>33</v>
      </c>
      <c r="B61" s="144"/>
      <c r="C61" s="144"/>
      <c r="D61" s="144"/>
      <c r="E61" s="144"/>
      <c r="F61" s="57" t="s">
        <v>63</v>
      </c>
      <c r="G61" s="109">
        <f t="shared" si="6"/>
        <v>48707854</v>
      </c>
      <c r="H61" s="50">
        <v>826984</v>
      </c>
      <c r="I61" s="50">
        <v>12741</v>
      </c>
      <c r="J61" s="50"/>
      <c r="K61" s="113">
        <v>46849755</v>
      </c>
      <c r="L61" s="117">
        <v>1018374</v>
      </c>
    </row>
    <row r="62" spans="1:12" ht="19.5" customHeight="1">
      <c r="A62" s="46"/>
      <c r="B62" s="5"/>
      <c r="C62" s="5"/>
      <c r="D62" s="5"/>
      <c r="E62" s="5"/>
      <c r="F62" s="58" t="s">
        <v>58</v>
      </c>
      <c r="G62" s="52">
        <f>SUM(H62:L62)</f>
        <v>46584319</v>
      </c>
      <c r="H62" s="52">
        <v>808687</v>
      </c>
      <c r="I62" s="52">
        <v>13730</v>
      </c>
      <c r="J62" s="52">
        <v>0</v>
      </c>
      <c r="K62" s="52">
        <v>44758694</v>
      </c>
      <c r="L62" s="118">
        <v>1003208</v>
      </c>
    </row>
    <row r="63" spans="1:12" ht="19.5" customHeight="1">
      <c r="A63" s="46"/>
      <c r="B63" s="5"/>
      <c r="C63" s="5"/>
      <c r="D63" s="5"/>
      <c r="E63" s="5"/>
      <c r="F63" s="6" t="s">
        <v>6</v>
      </c>
      <c r="G63" s="110">
        <f t="shared" si="6"/>
        <v>2123535</v>
      </c>
      <c r="H63" s="110">
        <f>H61-H62</f>
        <v>18297</v>
      </c>
      <c r="I63" s="110">
        <f>I61-I62</f>
        <v>-989</v>
      </c>
      <c r="J63" s="110">
        <f>J61-J62</f>
        <v>0</v>
      </c>
      <c r="K63" s="110">
        <f>K61-K62</f>
        <v>2091061</v>
      </c>
      <c r="L63" s="119">
        <f>L61-L62</f>
        <v>15166</v>
      </c>
    </row>
    <row r="64" spans="1:12" ht="19.5" customHeight="1">
      <c r="A64" s="46"/>
      <c r="B64" s="5"/>
      <c r="C64" s="143" t="s">
        <v>18</v>
      </c>
      <c r="D64" s="144"/>
      <c r="E64" s="144"/>
      <c r="F64" s="57" t="s">
        <v>63</v>
      </c>
      <c r="G64" s="109">
        <f t="shared" si="6"/>
        <v>17</v>
      </c>
      <c r="H64" s="50">
        <v>1</v>
      </c>
      <c r="I64" s="50">
        <v>2</v>
      </c>
      <c r="J64" s="50"/>
      <c r="K64" s="50">
        <v>9</v>
      </c>
      <c r="L64" s="126">
        <v>5</v>
      </c>
    </row>
    <row r="65" spans="1:12" ht="19.5" customHeight="1">
      <c r="A65" s="46"/>
      <c r="B65" s="5"/>
      <c r="C65" s="4"/>
      <c r="D65" s="5"/>
      <c r="E65" s="5"/>
      <c r="F65" s="58" t="s">
        <v>58</v>
      </c>
      <c r="G65" s="52">
        <f t="shared" si="6"/>
        <v>18</v>
      </c>
      <c r="H65" s="52">
        <v>1</v>
      </c>
      <c r="I65" s="52">
        <v>2</v>
      </c>
      <c r="J65" s="52">
        <v>0</v>
      </c>
      <c r="K65" s="52">
        <v>9</v>
      </c>
      <c r="L65" s="118">
        <v>6</v>
      </c>
    </row>
    <row r="66" spans="1:12" ht="19.5" customHeight="1" thickBot="1">
      <c r="A66" s="47"/>
      <c r="B66" s="48"/>
      <c r="C66" s="49"/>
      <c r="D66" s="48"/>
      <c r="E66" s="48"/>
      <c r="F66" s="127" t="s">
        <v>6</v>
      </c>
      <c r="G66" s="128">
        <f t="shared" si="6"/>
        <v>-1</v>
      </c>
      <c r="H66" s="128">
        <f>H64-H65</f>
        <v>0</v>
      </c>
      <c r="I66" s="128">
        <f>I64-I65</f>
        <v>0</v>
      </c>
      <c r="J66" s="128">
        <f>J64-J65</f>
        <v>0</v>
      </c>
      <c r="K66" s="128">
        <f>K64-K65</f>
        <v>0</v>
      </c>
      <c r="L66" s="129">
        <f>L64-L65</f>
        <v>-1</v>
      </c>
    </row>
    <row r="67" spans="1:12" ht="19.5" customHeight="1">
      <c r="A67" s="1" t="s">
        <v>59</v>
      </c>
      <c r="B67" s="5"/>
      <c r="C67" s="5"/>
      <c r="D67" s="5"/>
      <c r="E67" s="5"/>
      <c r="F67" s="131"/>
      <c r="G67" s="133"/>
      <c r="H67" s="133"/>
      <c r="I67" s="133"/>
      <c r="J67" s="133"/>
      <c r="K67" s="133"/>
      <c r="L67" s="133"/>
    </row>
    <row r="68" spans="1:12" ht="19.5" customHeight="1">
      <c r="A68" s="1" t="s">
        <v>60</v>
      </c>
      <c r="B68" s="5"/>
      <c r="C68" s="5"/>
      <c r="D68" s="5"/>
      <c r="E68" s="5"/>
      <c r="F68" s="131"/>
      <c r="G68" s="133"/>
      <c r="H68" s="133"/>
      <c r="I68" s="133"/>
      <c r="J68" s="133"/>
      <c r="K68" s="133"/>
      <c r="L68" s="133"/>
    </row>
    <row r="69" ht="19.5" customHeight="1">
      <c r="A69" s="141"/>
    </row>
    <row r="70" ht="19.5" customHeight="1">
      <c r="A70" s="141"/>
    </row>
    <row r="71" ht="19.5" customHeight="1"/>
    <row r="72" ht="19.5" customHeight="1"/>
    <row r="73" ht="19.5" customHeight="1"/>
    <row r="74" ht="19.5" customHeight="1"/>
    <row r="75" ht="19.5" customHeight="1"/>
    <row r="76" ht="24.75" customHeight="1"/>
  </sheetData>
  <sheetProtection/>
  <mergeCells count="25">
    <mergeCell ref="C64:E64"/>
    <mergeCell ref="C31:E31"/>
    <mergeCell ref="A34:E34"/>
    <mergeCell ref="A37:A57"/>
    <mergeCell ref="B37:E37"/>
    <mergeCell ref="C52:E52"/>
    <mergeCell ref="A61:E61"/>
    <mergeCell ref="B55:E55"/>
    <mergeCell ref="A4:A33"/>
    <mergeCell ref="B28:B33"/>
    <mergeCell ref="A58:E58"/>
    <mergeCell ref="B46:E46"/>
    <mergeCell ref="C40:E40"/>
    <mergeCell ref="C49:E49"/>
    <mergeCell ref="C28:E28"/>
    <mergeCell ref="C19:E19"/>
    <mergeCell ref="C43:E43"/>
    <mergeCell ref="C22:E22"/>
    <mergeCell ref="C10:E10"/>
    <mergeCell ref="B16:E16"/>
    <mergeCell ref="A3:E3"/>
    <mergeCell ref="B4:E4"/>
    <mergeCell ref="C7:E7"/>
    <mergeCell ref="C8:E8"/>
    <mergeCell ref="C13:E13"/>
  </mergeCells>
  <printOptions horizontalCentered="1"/>
  <pageMargins left="0.7874015748031497" right="0.7874015748031497" top="0.3937007874015748" bottom="0.35433070866141736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view="pageBreakPreview" zoomScale="75" zoomScaleNormal="80" zoomScaleSheetLayoutView="7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8.796875" defaultRowHeight="15"/>
  <cols>
    <col min="1" max="2" width="3.59765625" style="1" customWidth="1"/>
    <col min="3" max="3" width="4.5" style="1" customWidth="1"/>
    <col min="4" max="4" width="12" style="1" customWidth="1"/>
    <col min="5" max="5" width="5.5" style="3" bestFit="1" customWidth="1"/>
    <col min="6" max="8" width="16.59765625" style="2" customWidth="1"/>
    <col min="9" max="13" width="15.09765625" style="2" customWidth="1"/>
    <col min="14" max="14" width="14.5" style="2" customWidth="1"/>
  </cols>
  <sheetData>
    <row r="1" spans="1:14" ht="24.75" customHeight="1">
      <c r="A1" s="82" t="s">
        <v>39</v>
      </c>
      <c r="M1" s="59"/>
      <c r="N1" s="60"/>
    </row>
    <row r="2" spans="13:14" ht="24.75" customHeight="1" thickBot="1">
      <c r="M2" s="163" t="s">
        <v>47</v>
      </c>
      <c r="N2" s="163"/>
    </row>
    <row r="3" spans="1:14" ht="24.75" customHeight="1">
      <c r="A3" s="164" t="s">
        <v>1</v>
      </c>
      <c r="B3" s="165"/>
      <c r="C3" s="165"/>
      <c r="D3" s="165"/>
      <c r="E3" s="166"/>
      <c r="F3" s="33" t="s">
        <v>3</v>
      </c>
      <c r="G3" s="33" t="s">
        <v>36</v>
      </c>
      <c r="H3" s="33" t="s">
        <v>51</v>
      </c>
      <c r="I3" s="33" t="s">
        <v>42</v>
      </c>
      <c r="J3" s="33" t="s">
        <v>43</v>
      </c>
      <c r="K3" s="33" t="s">
        <v>44</v>
      </c>
      <c r="L3" s="33" t="s">
        <v>35</v>
      </c>
      <c r="M3" s="33" t="s">
        <v>45</v>
      </c>
      <c r="N3" s="34" t="s">
        <v>37</v>
      </c>
    </row>
    <row r="4" spans="1:14" ht="24.75" customHeight="1">
      <c r="A4" s="167" t="s">
        <v>4</v>
      </c>
      <c r="B4" s="169" t="s">
        <v>5</v>
      </c>
      <c r="C4" s="170"/>
      <c r="D4" s="19"/>
      <c r="E4" s="14" t="s">
        <v>63</v>
      </c>
      <c r="F4" s="51">
        <f>SUM(G4:N4)</f>
        <v>11991972</v>
      </c>
      <c r="G4" s="51">
        <v>214903</v>
      </c>
      <c r="H4" s="51">
        <v>183257</v>
      </c>
      <c r="I4" s="51">
        <v>6391901</v>
      </c>
      <c r="J4" s="51">
        <v>265859</v>
      </c>
      <c r="K4" s="51">
        <v>579794</v>
      </c>
      <c r="L4" s="51">
        <v>3334542</v>
      </c>
      <c r="M4" s="51">
        <v>571746</v>
      </c>
      <c r="N4" s="55">
        <v>449970</v>
      </c>
    </row>
    <row r="5" spans="1:14" ht="24.75" customHeight="1">
      <c r="A5" s="167"/>
      <c r="B5" s="17"/>
      <c r="C5" s="18"/>
      <c r="D5" s="19"/>
      <c r="E5" s="11" t="s">
        <v>58</v>
      </c>
      <c r="F5" s="51">
        <f>SUM(G5:N5)</f>
        <v>11208673</v>
      </c>
      <c r="G5" s="51">
        <v>227347</v>
      </c>
      <c r="H5" s="51">
        <v>185764</v>
      </c>
      <c r="I5" s="51">
        <v>8156358</v>
      </c>
      <c r="J5" s="51">
        <v>260613</v>
      </c>
      <c r="K5" s="51">
        <v>619950</v>
      </c>
      <c r="L5" s="51">
        <v>649604</v>
      </c>
      <c r="M5" s="51">
        <v>638826</v>
      </c>
      <c r="N5" s="55">
        <v>470211</v>
      </c>
    </row>
    <row r="6" spans="1:14" ht="24.75" customHeight="1">
      <c r="A6" s="167"/>
      <c r="B6" s="17"/>
      <c r="C6" s="18"/>
      <c r="D6" s="19"/>
      <c r="E6" s="12" t="s">
        <v>6</v>
      </c>
      <c r="F6" s="98">
        <f aca="true" t="shared" si="0" ref="F6:F57">SUM(G6:N6)</f>
        <v>783299</v>
      </c>
      <c r="G6" s="98">
        <f>G4-G5</f>
        <v>-12444</v>
      </c>
      <c r="H6" s="98">
        <f aca="true" t="shared" si="1" ref="H6:N6">H4-H5</f>
        <v>-2507</v>
      </c>
      <c r="I6" s="98">
        <f t="shared" si="1"/>
        <v>-1764457</v>
      </c>
      <c r="J6" s="98">
        <f t="shared" si="1"/>
        <v>5246</v>
      </c>
      <c r="K6" s="98">
        <f t="shared" si="1"/>
        <v>-40156</v>
      </c>
      <c r="L6" s="98">
        <f t="shared" si="1"/>
        <v>2684938</v>
      </c>
      <c r="M6" s="98">
        <f t="shared" si="1"/>
        <v>-67080</v>
      </c>
      <c r="N6" s="99">
        <f t="shared" si="1"/>
        <v>-20241</v>
      </c>
    </row>
    <row r="7" spans="1:14" ht="24.75" customHeight="1">
      <c r="A7" s="167"/>
      <c r="B7" s="20"/>
      <c r="C7" s="15" t="s">
        <v>55</v>
      </c>
      <c r="D7" s="16"/>
      <c r="E7" s="14" t="s">
        <v>63</v>
      </c>
      <c r="F7" s="138">
        <f t="shared" si="0"/>
        <v>7097715</v>
      </c>
      <c r="G7" s="53">
        <v>169501</v>
      </c>
      <c r="H7" s="53">
        <v>183257</v>
      </c>
      <c r="I7" s="53">
        <v>2425175</v>
      </c>
      <c r="J7" s="53">
        <v>174632</v>
      </c>
      <c r="K7" s="53">
        <v>119749</v>
      </c>
      <c r="L7" s="53">
        <v>3116808</v>
      </c>
      <c r="M7" s="53">
        <v>567021</v>
      </c>
      <c r="N7" s="54">
        <v>341572</v>
      </c>
    </row>
    <row r="8" spans="1:14" ht="24.75" customHeight="1">
      <c r="A8" s="167"/>
      <c r="B8" s="20"/>
      <c r="C8" s="17" t="s">
        <v>56</v>
      </c>
      <c r="D8" s="19"/>
      <c r="E8" s="11" t="s">
        <v>58</v>
      </c>
      <c r="F8" s="139">
        <f t="shared" si="0"/>
        <v>5352406</v>
      </c>
      <c r="G8" s="51">
        <v>183056</v>
      </c>
      <c r="H8" s="51">
        <v>185726</v>
      </c>
      <c r="I8" s="51">
        <v>3229920</v>
      </c>
      <c r="J8" s="51">
        <v>177157</v>
      </c>
      <c r="K8" s="51">
        <v>172953</v>
      </c>
      <c r="L8" s="51">
        <v>421557</v>
      </c>
      <c r="M8" s="51">
        <v>624344</v>
      </c>
      <c r="N8" s="55">
        <v>357693</v>
      </c>
    </row>
    <row r="9" spans="1:14" ht="24.75" customHeight="1">
      <c r="A9" s="167"/>
      <c r="B9" s="20"/>
      <c r="C9" s="21"/>
      <c r="D9" s="22"/>
      <c r="E9" s="12" t="s">
        <v>6</v>
      </c>
      <c r="F9" s="100">
        <f t="shared" si="0"/>
        <v>1745309</v>
      </c>
      <c r="G9" s="100">
        <f aca="true" t="shared" si="2" ref="G9:N9">G7-G8</f>
        <v>-13555</v>
      </c>
      <c r="H9" s="100">
        <f t="shared" si="2"/>
        <v>-2469</v>
      </c>
      <c r="I9" s="100">
        <f t="shared" si="2"/>
        <v>-804745</v>
      </c>
      <c r="J9" s="100">
        <f t="shared" si="2"/>
        <v>-2525</v>
      </c>
      <c r="K9" s="100">
        <f t="shared" si="2"/>
        <v>-53204</v>
      </c>
      <c r="L9" s="100">
        <f t="shared" si="2"/>
        <v>2695251</v>
      </c>
      <c r="M9" s="100">
        <f t="shared" si="2"/>
        <v>-57323</v>
      </c>
      <c r="N9" s="101">
        <f t="shared" si="2"/>
        <v>-16121</v>
      </c>
    </row>
    <row r="10" spans="1:14" ht="24.75" customHeight="1">
      <c r="A10" s="167"/>
      <c r="B10" s="20"/>
      <c r="C10" s="15" t="s">
        <v>10</v>
      </c>
      <c r="D10" s="16"/>
      <c r="E10" s="14" t="s">
        <v>63</v>
      </c>
      <c r="F10" s="51">
        <f t="shared" si="0"/>
        <v>4348005</v>
      </c>
      <c r="G10" s="53">
        <v>27996</v>
      </c>
      <c r="H10" s="53">
        <v>0</v>
      </c>
      <c r="I10" s="53">
        <v>3843597</v>
      </c>
      <c r="J10" s="53">
        <v>62972</v>
      </c>
      <c r="K10" s="53">
        <v>283052</v>
      </c>
      <c r="L10" s="53">
        <v>26865</v>
      </c>
      <c r="M10" s="53">
        <v>3160</v>
      </c>
      <c r="N10" s="54">
        <v>100363</v>
      </c>
    </row>
    <row r="11" spans="1:14" ht="24.75" customHeight="1">
      <c r="A11" s="167"/>
      <c r="B11" s="20"/>
      <c r="C11" s="17" t="s">
        <v>11</v>
      </c>
      <c r="D11" s="19"/>
      <c r="E11" s="11" t="s">
        <v>58</v>
      </c>
      <c r="F11" s="51">
        <f t="shared" si="0"/>
        <v>5177084</v>
      </c>
      <c r="G11" s="51">
        <v>29081</v>
      </c>
      <c r="H11" s="51">
        <v>0</v>
      </c>
      <c r="I11" s="51">
        <v>4699657</v>
      </c>
      <c r="J11" s="51">
        <v>58777</v>
      </c>
      <c r="K11" s="51">
        <v>246489</v>
      </c>
      <c r="L11" s="51">
        <v>30378</v>
      </c>
      <c r="M11" s="51">
        <v>6103</v>
      </c>
      <c r="N11" s="55">
        <v>106599</v>
      </c>
    </row>
    <row r="12" spans="1:14" ht="24.75" customHeight="1">
      <c r="A12" s="167"/>
      <c r="B12" s="23"/>
      <c r="C12" s="21"/>
      <c r="D12" s="22"/>
      <c r="E12" s="12" t="s">
        <v>6</v>
      </c>
      <c r="F12" s="100">
        <f t="shared" si="0"/>
        <v>-829079</v>
      </c>
      <c r="G12" s="100">
        <f aca="true" t="shared" si="3" ref="G12:N12">G10-G11</f>
        <v>-1085</v>
      </c>
      <c r="H12" s="100">
        <f t="shared" si="3"/>
        <v>0</v>
      </c>
      <c r="I12" s="100">
        <f t="shared" si="3"/>
        <v>-856060</v>
      </c>
      <c r="J12" s="100">
        <f t="shared" si="3"/>
        <v>4195</v>
      </c>
      <c r="K12" s="100">
        <f t="shared" si="3"/>
        <v>36563</v>
      </c>
      <c r="L12" s="100">
        <f t="shared" si="3"/>
        <v>-3513</v>
      </c>
      <c r="M12" s="100">
        <f t="shared" si="3"/>
        <v>-2943</v>
      </c>
      <c r="N12" s="101">
        <f t="shared" si="3"/>
        <v>-6236</v>
      </c>
    </row>
    <row r="13" spans="1:14" ht="24.75" customHeight="1">
      <c r="A13" s="167"/>
      <c r="B13" s="171" t="s">
        <v>12</v>
      </c>
      <c r="C13" s="172"/>
      <c r="D13" s="16"/>
      <c r="E13" s="14" t="s">
        <v>63</v>
      </c>
      <c r="F13" s="138">
        <f t="shared" si="0"/>
        <v>4741721</v>
      </c>
      <c r="G13" s="53">
        <v>129819</v>
      </c>
      <c r="H13" s="53">
        <v>38515</v>
      </c>
      <c r="I13" s="53">
        <v>2962046</v>
      </c>
      <c r="J13" s="53">
        <v>223949</v>
      </c>
      <c r="K13" s="53">
        <v>577066</v>
      </c>
      <c r="L13" s="53">
        <v>57098</v>
      </c>
      <c r="M13" s="53">
        <v>308388</v>
      </c>
      <c r="N13" s="54">
        <v>444840</v>
      </c>
    </row>
    <row r="14" spans="1:14" ht="24.75" customHeight="1">
      <c r="A14" s="167"/>
      <c r="B14" s="20"/>
      <c r="C14" s="18"/>
      <c r="D14" s="19"/>
      <c r="E14" s="11" t="s">
        <v>58</v>
      </c>
      <c r="F14" s="139">
        <f t="shared" si="0"/>
        <v>5867033</v>
      </c>
      <c r="G14" s="51">
        <v>154510</v>
      </c>
      <c r="H14" s="51">
        <v>47156</v>
      </c>
      <c r="I14" s="51">
        <v>3954370</v>
      </c>
      <c r="J14" s="51">
        <v>225061</v>
      </c>
      <c r="K14" s="51">
        <v>616005</v>
      </c>
      <c r="L14" s="51">
        <v>100015</v>
      </c>
      <c r="M14" s="51">
        <v>296539</v>
      </c>
      <c r="N14" s="55">
        <v>473377</v>
      </c>
    </row>
    <row r="15" spans="1:14" ht="24.75" customHeight="1">
      <c r="A15" s="167"/>
      <c r="B15" s="20"/>
      <c r="C15" s="18"/>
      <c r="D15" s="19"/>
      <c r="E15" s="12" t="s">
        <v>6</v>
      </c>
      <c r="F15" s="100">
        <f t="shared" si="0"/>
        <v>-1125312</v>
      </c>
      <c r="G15" s="100">
        <f aca="true" t="shared" si="4" ref="G15:N15">G13-G14</f>
        <v>-24691</v>
      </c>
      <c r="H15" s="100">
        <f t="shared" si="4"/>
        <v>-8641</v>
      </c>
      <c r="I15" s="100">
        <f t="shared" si="4"/>
        <v>-992324</v>
      </c>
      <c r="J15" s="100">
        <f t="shared" si="4"/>
        <v>-1112</v>
      </c>
      <c r="K15" s="100">
        <f t="shared" si="4"/>
        <v>-38939</v>
      </c>
      <c r="L15" s="100">
        <f t="shared" si="4"/>
        <v>-42917</v>
      </c>
      <c r="M15" s="100">
        <f t="shared" si="4"/>
        <v>11849</v>
      </c>
      <c r="N15" s="101">
        <f t="shared" si="4"/>
        <v>-28537</v>
      </c>
    </row>
    <row r="16" spans="1:14" ht="24.75" customHeight="1">
      <c r="A16" s="167"/>
      <c r="B16" s="20"/>
      <c r="C16" s="15" t="s">
        <v>57</v>
      </c>
      <c r="D16" s="16"/>
      <c r="E16" s="14" t="s">
        <v>63</v>
      </c>
      <c r="F16" s="138">
        <f t="shared" si="0"/>
        <v>1239310</v>
      </c>
      <c r="G16" s="53">
        <v>15462</v>
      </c>
      <c r="H16" s="53">
        <v>5032</v>
      </c>
      <c r="I16" s="53">
        <v>1189508</v>
      </c>
      <c r="J16" s="53">
        <v>3588</v>
      </c>
      <c r="K16" s="53">
        <v>3198</v>
      </c>
      <c r="L16" s="53">
        <v>16918</v>
      </c>
      <c r="M16" s="53">
        <v>4477</v>
      </c>
      <c r="N16" s="54">
        <v>1127</v>
      </c>
    </row>
    <row r="17" spans="1:14" ht="24.75" customHeight="1">
      <c r="A17" s="167"/>
      <c r="B17" s="20"/>
      <c r="C17" s="17"/>
      <c r="D17" s="19"/>
      <c r="E17" s="11" t="s">
        <v>58</v>
      </c>
      <c r="F17" s="139">
        <f t="shared" si="0"/>
        <v>1638254</v>
      </c>
      <c r="G17" s="51">
        <v>23986</v>
      </c>
      <c r="H17" s="51">
        <v>5225</v>
      </c>
      <c r="I17" s="51">
        <v>1578034</v>
      </c>
      <c r="J17" s="51">
        <v>4703</v>
      </c>
      <c r="K17" s="51">
        <v>5044</v>
      </c>
      <c r="L17" s="51">
        <v>12090</v>
      </c>
      <c r="M17" s="51">
        <v>7463</v>
      </c>
      <c r="N17" s="55">
        <v>1709</v>
      </c>
    </row>
    <row r="18" spans="1:14" ht="24.75" customHeight="1">
      <c r="A18" s="167"/>
      <c r="B18" s="23"/>
      <c r="C18" s="21"/>
      <c r="D18" s="22"/>
      <c r="E18" s="12" t="s">
        <v>6</v>
      </c>
      <c r="F18" s="100">
        <f>SUM(G18:N18)</f>
        <v>-398944</v>
      </c>
      <c r="G18" s="100">
        <f>G16-G17</f>
        <v>-8524</v>
      </c>
      <c r="H18" s="100">
        <f aca="true" t="shared" si="5" ref="H18:M18">H16-H17</f>
        <v>-193</v>
      </c>
      <c r="I18" s="100">
        <f t="shared" si="5"/>
        <v>-388526</v>
      </c>
      <c r="J18" s="100">
        <f t="shared" si="5"/>
        <v>-1115</v>
      </c>
      <c r="K18" s="100">
        <f t="shared" si="5"/>
        <v>-1846</v>
      </c>
      <c r="L18" s="100">
        <f t="shared" si="5"/>
        <v>4828</v>
      </c>
      <c r="M18" s="100">
        <f t="shared" si="5"/>
        <v>-2986</v>
      </c>
      <c r="N18" s="101">
        <f>N16-N17</f>
        <v>-582</v>
      </c>
    </row>
    <row r="19" spans="1:14" ht="24.75" customHeight="1">
      <c r="A19" s="167"/>
      <c r="B19" s="173" t="s">
        <v>15</v>
      </c>
      <c r="C19" s="174"/>
      <c r="D19" s="83"/>
      <c r="E19" s="84" t="s">
        <v>63</v>
      </c>
      <c r="F19" s="134">
        <f t="shared" si="0"/>
        <v>7250251</v>
      </c>
      <c r="G19" s="134">
        <f aca="true" t="shared" si="6" ref="G19:M20">G4-G13</f>
        <v>85084</v>
      </c>
      <c r="H19" s="134">
        <f>H4-H13</f>
        <v>144742</v>
      </c>
      <c r="I19" s="134">
        <f t="shared" si="6"/>
        <v>3429855</v>
      </c>
      <c r="J19" s="134">
        <f t="shared" si="6"/>
        <v>41910</v>
      </c>
      <c r="K19" s="134">
        <f t="shared" si="6"/>
        <v>2728</v>
      </c>
      <c r="L19" s="134">
        <f t="shared" si="6"/>
        <v>3277444</v>
      </c>
      <c r="M19" s="134">
        <f t="shared" si="6"/>
        <v>263358</v>
      </c>
      <c r="N19" s="135">
        <f>N4-N13</f>
        <v>5130</v>
      </c>
    </row>
    <row r="20" spans="1:14" ht="24.75" customHeight="1">
      <c r="A20" s="167"/>
      <c r="B20" s="85"/>
      <c r="C20" s="86"/>
      <c r="D20" s="87"/>
      <c r="E20" s="73" t="s">
        <v>58</v>
      </c>
      <c r="F20" s="136">
        <f t="shared" si="0"/>
        <v>5341640</v>
      </c>
      <c r="G20" s="136">
        <f t="shared" si="6"/>
        <v>72837</v>
      </c>
      <c r="H20" s="136">
        <f>H5-H14</f>
        <v>138608</v>
      </c>
      <c r="I20" s="136">
        <f t="shared" si="6"/>
        <v>4201988</v>
      </c>
      <c r="J20" s="136">
        <f t="shared" si="6"/>
        <v>35552</v>
      </c>
      <c r="K20" s="136">
        <f t="shared" si="6"/>
        <v>3945</v>
      </c>
      <c r="L20" s="136">
        <f t="shared" si="6"/>
        <v>549589</v>
      </c>
      <c r="M20" s="136">
        <f t="shared" si="6"/>
        <v>342287</v>
      </c>
      <c r="N20" s="137">
        <f>N5-N14</f>
        <v>-3166</v>
      </c>
    </row>
    <row r="21" spans="1:14" ht="24.75" customHeight="1">
      <c r="A21" s="168"/>
      <c r="B21" s="88"/>
      <c r="C21" s="89"/>
      <c r="D21" s="90"/>
      <c r="E21" s="75" t="s">
        <v>6</v>
      </c>
      <c r="F21" s="104">
        <f t="shared" si="0"/>
        <v>1908611</v>
      </c>
      <c r="G21" s="104">
        <f aca="true" t="shared" si="7" ref="G21:N21">G19-G20</f>
        <v>12247</v>
      </c>
      <c r="H21" s="104">
        <f t="shared" si="7"/>
        <v>6134</v>
      </c>
      <c r="I21" s="104">
        <f t="shared" si="7"/>
        <v>-772133</v>
      </c>
      <c r="J21" s="104">
        <f t="shared" si="7"/>
        <v>6358</v>
      </c>
      <c r="K21" s="104">
        <f t="shared" si="7"/>
        <v>-1217</v>
      </c>
      <c r="L21" s="104">
        <f t="shared" si="7"/>
        <v>2727855</v>
      </c>
      <c r="M21" s="104">
        <f t="shared" si="7"/>
        <v>-78929</v>
      </c>
      <c r="N21" s="106">
        <f t="shared" si="7"/>
        <v>8296</v>
      </c>
    </row>
    <row r="22" spans="1:14" ht="24.75" customHeight="1">
      <c r="A22" s="180" t="s">
        <v>16</v>
      </c>
      <c r="B22" s="171" t="s">
        <v>17</v>
      </c>
      <c r="C22" s="172"/>
      <c r="D22" s="175"/>
      <c r="E22" s="10" t="s">
        <v>63</v>
      </c>
      <c r="F22" s="51">
        <f t="shared" si="0"/>
        <v>9605391</v>
      </c>
      <c r="G22" s="51">
        <v>276972</v>
      </c>
      <c r="H22" s="51">
        <v>0</v>
      </c>
      <c r="I22" s="51">
        <v>5641469</v>
      </c>
      <c r="J22" s="51">
        <v>41910</v>
      </c>
      <c r="K22" s="51">
        <v>82573</v>
      </c>
      <c r="L22" s="51">
        <v>3191472</v>
      </c>
      <c r="M22" s="51">
        <v>153513</v>
      </c>
      <c r="N22" s="55">
        <v>217482</v>
      </c>
    </row>
    <row r="23" spans="1:14" ht="24.75" customHeight="1">
      <c r="A23" s="167"/>
      <c r="B23" s="20"/>
      <c r="C23" s="18"/>
      <c r="D23" s="19"/>
      <c r="E23" s="11" t="s">
        <v>58</v>
      </c>
      <c r="F23" s="51">
        <f t="shared" si="0"/>
        <v>8737416</v>
      </c>
      <c r="G23" s="51">
        <v>236660</v>
      </c>
      <c r="H23" s="51">
        <v>0</v>
      </c>
      <c r="I23" s="51">
        <v>6146250</v>
      </c>
      <c r="J23" s="51">
        <v>55266</v>
      </c>
      <c r="K23" s="51">
        <v>150360</v>
      </c>
      <c r="L23" s="51">
        <v>1959871</v>
      </c>
      <c r="M23" s="51">
        <v>124089</v>
      </c>
      <c r="N23" s="55">
        <v>64920</v>
      </c>
    </row>
    <row r="24" spans="1:14" ht="24.75" customHeight="1">
      <c r="A24" s="167"/>
      <c r="B24" s="20"/>
      <c r="C24" s="18"/>
      <c r="D24" s="19"/>
      <c r="E24" s="12" t="s">
        <v>6</v>
      </c>
      <c r="F24" s="98">
        <f t="shared" si="0"/>
        <v>867975</v>
      </c>
      <c r="G24" s="98">
        <f aca="true" t="shared" si="8" ref="G24:N24">G22-G23</f>
        <v>40312</v>
      </c>
      <c r="H24" s="98">
        <f t="shared" si="8"/>
        <v>0</v>
      </c>
      <c r="I24" s="98">
        <f t="shared" si="8"/>
        <v>-504781</v>
      </c>
      <c r="J24" s="98">
        <f t="shared" si="8"/>
        <v>-13356</v>
      </c>
      <c r="K24" s="98">
        <f t="shared" si="8"/>
        <v>-67787</v>
      </c>
      <c r="L24" s="98">
        <f t="shared" si="8"/>
        <v>1231601</v>
      </c>
      <c r="M24" s="98">
        <f t="shared" si="8"/>
        <v>29424</v>
      </c>
      <c r="N24" s="99">
        <f t="shared" si="8"/>
        <v>152562</v>
      </c>
    </row>
    <row r="25" spans="1:14" ht="24.75" customHeight="1">
      <c r="A25" s="167"/>
      <c r="B25" s="20"/>
      <c r="C25" s="15" t="s">
        <v>19</v>
      </c>
      <c r="D25" s="16"/>
      <c r="E25" s="13" t="s">
        <v>63</v>
      </c>
      <c r="F25" s="138">
        <f t="shared" si="0"/>
        <v>6521360</v>
      </c>
      <c r="G25" s="53">
        <v>216700</v>
      </c>
      <c r="H25" s="53">
        <v>0</v>
      </c>
      <c r="I25" s="53">
        <v>3146360</v>
      </c>
      <c r="J25" s="53">
        <v>0</v>
      </c>
      <c r="K25" s="53">
        <v>0</v>
      </c>
      <c r="L25" s="53">
        <v>3120800</v>
      </c>
      <c r="M25" s="53">
        <v>24500</v>
      </c>
      <c r="N25" s="54">
        <v>13000</v>
      </c>
    </row>
    <row r="26" spans="1:14" ht="24.75" customHeight="1">
      <c r="A26" s="167"/>
      <c r="B26" s="20"/>
      <c r="C26" s="17"/>
      <c r="D26" s="19"/>
      <c r="E26" s="11" t="s">
        <v>58</v>
      </c>
      <c r="F26" s="139">
        <f t="shared" si="0"/>
        <v>5551693</v>
      </c>
      <c r="G26" s="51">
        <v>175000</v>
      </c>
      <c r="H26" s="51">
        <v>0</v>
      </c>
      <c r="I26" s="51">
        <v>3457300</v>
      </c>
      <c r="J26" s="51">
        <v>21100</v>
      </c>
      <c r="K26" s="51">
        <v>43700</v>
      </c>
      <c r="L26" s="51">
        <v>1836993</v>
      </c>
      <c r="M26" s="51">
        <v>7900</v>
      </c>
      <c r="N26" s="55">
        <v>9700</v>
      </c>
    </row>
    <row r="27" spans="1:14" ht="24.75" customHeight="1">
      <c r="A27" s="167"/>
      <c r="B27" s="20"/>
      <c r="C27" s="21"/>
      <c r="D27" s="22"/>
      <c r="E27" s="12" t="s">
        <v>6</v>
      </c>
      <c r="F27" s="100">
        <f t="shared" si="0"/>
        <v>969667</v>
      </c>
      <c r="G27" s="100">
        <f aca="true" t="shared" si="9" ref="G27:N27">G25-G26</f>
        <v>41700</v>
      </c>
      <c r="H27" s="100">
        <f t="shared" si="9"/>
        <v>0</v>
      </c>
      <c r="I27" s="100">
        <f t="shared" si="9"/>
        <v>-310940</v>
      </c>
      <c r="J27" s="100">
        <f t="shared" si="9"/>
        <v>-21100</v>
      </c>
      <c r="K27" s="100">
        <f t="shared" si="9"/>
        <v>-43700</v>
      </c>
      <c r="L27" s="100">
        <f t="shared" si="9"/>
        <v>1283807</v>
      </c>
      <c r="M27" s="100">
        <f t="shared" si="9"/>
        <v>16600</v>
      </c>
      <c r="N27" s="101">
        <f t="shared" si="9"/>
        <v>3300</v>
      </c>
    </row>
    <row r="28" spans="1:14" ht="24.75" customHeight="1">
      <c r="A28" s="167"/>
      <c r="B28" s="20"/>
      <c r="C28" s="15" t="s">
        <v>10</v>
      </c>
      <c r="D28" s="16"/>
      <c r="E28" s="10" t="s">
        <v>63</v>
      </c>
      <c r="F28" s="51">
        <f t="shared" si="0"/>
        <v>1147516</v>
      </c>
      <c r="G28" s="51">
        <v>25662</v>
      </c>
      <c r="H28" s="51">
        <v>0</v>
      </c>
      <c r="I28" s="51">
        <v>607448</v>
      </c>
      <c r="J28" s="51">
        <v>41910</v>
      </c>
      <c r="K28" s="51">
        <v>82573</v>
      </c>
      <c r="L28" s="51">
        <v>70672</v>
      </c>
      <c r="M28" s="51">
        <v>129013</v>
      </c>
      <c r="N28" s="55">
        <v>190238</v>
      </c>
    </row>
    <row r="29" spans="1:14" ht="24.75" customHeight="1">
      <c r="A29" s="167"/>
      <c r="B29" s="20"/>
      <c r="C29" s="17" t="s">
        <v>20</v>
      </c>
      <c r="D29" s="19"/>
      <c r="E29" s="11" t="s">
        <v>58</v>
      </c>
      <c r="F29" s="51">
        <f t="shared" si="0"/>
        <v>1161662</v>
      </c>
      <c r="G29" s="51">
        <v>34913</v>
      </c>
      <c r="H29" s="51">
        <v>0</v>
      </c>
      <c r="I29" s="51">
        <v>713411</v>
      </c>
      <c r="J29" s="51">
        <v>34166</v>
      </c>
      <c r="K29" s="51">
        <v>106660</v>
      </c>
      <c r="L29" s="51">
        <v>122878</v>
      </c>
      <c r="M29" s="51">
        <v>116189</v>
      </c>
      <c r="N29" s="55">
        <v>33445</v>
      </c>
    </row>
    <row r="30" spans="1:14" ht="24.75" customHeight="1">
      <c r="A30" s="167"/>
      <c r="B30" s="23"/>
      <c r="C30" s="21"/>
      <c r="D30" s="22"/>
      <c r="E30" s="12" t="s">
        <v>6</v>
      </c>
      <c r="F30" s="98">
        <f t="shared" si="0"/>
        <v>-14146</v>
      </c>
      <c r="G30" s="98">
        <f aca="true" t="shared" si="10" ref="G30:N30">G28-G29</f>
        <v>-9251</v>
      </c>
      <c r="H30" s="98">
        <f>H28-H29</f>
        <v>0</v>
      </c>
      <c r="I30" s="98">
        <f>I28-I29</f>
        <v>-105963</v>
      </c>
      <c r="J30" s="98">
        <f t="shared" si="10"/>
        <v>7744</v>
      </c>
      <c r="K30" s="98">
        <f t="shared" si="10"/>
        <v>-24087</v>
      </c>
      <c r="L30" s="98">
        <f t="shared" si="10"/>
        <v>-52206</v>
      </c>
      <c r="M30" s="98">
        <f t="shared" si="10"/>
        <v>12824</v>
      </c>
      <c r="N30" s="99">
        <f t="shared" si="10"/>
        <v>156793</v>
      </c>
    </row>
    <row r="31" spans="1:14" ht="24.75" customHeight="1">
      <c r="A31" s="167"/>
      <c r="B31" s="171" t="s">
        <v>21</v>
      </c>
      <c r="C31" s="172"/>
      <c r="D31" s="175"/>
      <c r="E31" s="10" t="s">
        <v>63</v>
      </c>
      <c r="F31" s="138">
        <f t="shared" si="0"/>
        <v>16305746</v>
      </c>
      <c r="G31" s="53">
        <v>340701</v>
      </c>
      <c r="H31" s="53">
        <v>114768</v>
      </c>
      <c r="I31" s="53">
        <v>8714998</v>
      </c>
      <c r="J31" s="53">
        <v>83820</v>
      </c>
      <c r="K31" s="53">
        <v>85713</v>
      </c>
      <c r="L31" s="53">
        <v>6485412</v>
      </c>
      <c r="M31" s="53">
        <v>416817</v>
      </c>
      <c r="N31" s="54">
        <v>63517</v>
      </c>
    </row>
    <row r="32" spans="1:14" ht="24.75" customHeight="1">
      <c r="A32" s="167"/>
      <c r="B32" s="20"/>
      <c r="C32" s="18"/>
      <c r="D32" s="19"/>
      <c r="E32" s="11" t="s">
        <v>58</v>
      </c>
      <c r="F32" s="139">
        <f t="shared" si="0"/>
        <v>14135885</v>
      </c>
      <c r="G32" s="51">
        <v>325436</v>
      </c>
      <c r="H32" s="51">
        <v>130505</v>
      </c>
      <c r="I32" s="51">
        <v>10379450</v>
      </c>
      <c r="J32" s="51">
        <v>90818</v>
      </c>
      <c r="K32" s="51">
        <v>158560</v>
      </c>
      <c r="L32" s="51">
        <v>2529761</v>
      </c>
      <c r="M32" s="51">
        <v>466329</v>
      </c>
      <c r="N32" s="55">
        <v>55026</v>
      </c>
    </row>
    <row r="33" spans="1:14" ht="24.75" customHeight="1">
      <c r="A33" s="167"/>
      <c r="B33" s="20"/>
      <c r="C33" s="18"/>
      <c r="D33" s="19"/>
      <c r="E33" s="12" t="s">
        <v>6</v>
      </c>
      <c r="F33" s="100">
        <f t="shared" si="0"/>
        <v>2169861</v>
      </c>
      <c r="G33" s="100">
        <f aca="true" t="shared" si="11" ref="G33:N33">G31-G32</f>
        <v>15265</v>
      </c>
      <c r="H33" s="100">
        <f t="shared" si="11"/>
        <v>-15737</v>
      </c>
      <c r="I33" s="100">
        <f t="shared" si="11"/>
        <v>-1664452</v>
      </c>
      <c r="J33" s="100">
        <f t="shared" si="11"/>
        <v>-6998</v>
      </c>
      <c r="K33" s="100">
        <f t="shared" si="11"/>
        <v>-72847</v>
      </c>
      <c r="L33" s="100">
        <f t="shared" si="11"/>
        <v>3955651</v>
      </c>
      <c r="M33" s="100">
        <f t="shared" si="11"/>
        <v>-49512</v>
      </c>
      <c r="N33" s="101">
        <f t="shared" si="11"/>
        <v>8491</v>
      </c>
    </row>
    <row r="34" spans="1:14" ht="24.75" customHeight="1">
      <c r="A34" s="167"/>
      <c r="B34" s="17"/>
      <c r="C34" s="15" t="s">
        <v>22</v>
      </c>
      <c r="D34" s="16"/>
      <c r="E34" s="10" t="s">
        <v>63</v>
      </c>
      <c r="F34" s="51">
        <f t="shared" si="0"/>
        <v>7841940</v>
      </c>
      <c r="G34" s="51">
        <v>274374</v>
      </c>
      <c r="H34" s="51">
        <v>0</v>
      </c>
      <c r="I34" s="51">
        <v>3770979</v>
      </c>
      <c r="J34" s="51">
        <v>0</v>
      </c>
      <c r="K34" s="51">
        <v>13346</v>
      </c>
      <c r="L34" s="51">
        <v>3730768</v>
      </c>
      <c r="M34" s="51">
        <v>24530</v>
      </c>
      <c r="N34" s="55">
        <v>27943</v>
      </c>
    </row>
    <row r="35" spans="1:14" ht="24.75" customHeight="1">
      <c r="A35" s="167"/>
      <c r="B35" s="20"/>
      <c r="C35" s="17" t="s">
        <v>34</v>
      </c>
      <c r="D35" s="19"/>
      <c r="E35" s="11" t="s">
        <v>58</v>
      </c>
      <c r="F35" s="51">
        <f t="shared" si="0"/>
        <v>6401772</v>
      </c>
      <c r="G35" s="51">
        <v>234482</v>
      </c>
      <c r="H35" s="51">
        <v>3780</v>
      </c>
      <c r="I35" s="51">
        <v>4084717</v>
      </c>
      <c r="J35" s="51">
        <v>22486</v>
      </c>
      <c r="K35" s="51">
        <v>12018</v>
      </c>
      <c r="L35" s="51">
        <v>2004553</v>
      </c>
      <c r="M35" s="51">
        <v>27727</v>
      </c>
      <c r="N35" s="55">
        <v>12009</v>
      </c>
    </row>
    <row r="36" spans="1:14" ht="24.75" customHeight="1">
      <c r="A36" s="167"/>
      <c r="B36" s="20"/>
      <c r="C36" s="21"/>
      <c r="D36" s="22"/>
      <c r="E36" s="12" t="s">
        <v>6</v>
      </c>
      <c r="F36" s="98">
        <f t="shared" si="0"/>
        <v>1440168</v>
      </c>
      <c r="G36" s="98">
        <f aca="true" t="shared" si="12" ref="G36:N36">G34-G35</f>
        <v>39892</v>
      </c>
      <c r="H36" s="98">
        <f t="shared" si="12"/>
        <v>-3780</v>
      </c>
      <c r="I36" s="98">
        <f t="shared" si="12"/>
        <v>-313738</v>
      </c>
      <c r="J36" s="98">
        <f t="shared" si="12"/>
        <v>-22486</v>
      </c>
      <c r="K36" s="98">
        <f t="shared" si="12"/>
        <v>1328</v>
      </c>
      <c r="L36" s="98">
        <f t="shared" si="12"/>
        <v>1726215</v>
      </c>
      <c r="M36" s="98">
        <f t="shared" si="12"/>
        <v>-3197</v>
      </c>
      <c r="N36" s="99">
        <f t="shared" si="12"/>
        <v>15934</v>
      </c>
    </row>
    <row r="37" spans="1:14" ht="24.75" customHeight="1">
      <c r="A37" s="167"/>
      <c r="B37" s="17"/>
      <c r="C37" s="15" t="s">
        <v>24</v>
      </c>
      <c r="D37" s="16"/>
      <c r="E37" s="10" t="s">
        <v>63</v>
      </c>
      <c r="F37" s="138">
        <f t="shared" si="0"/>
        <v>8071287</v>
      </c>
      <c r="G37" s="53">
        <v>66327</v>
      </c>
      <c r="H37" s="53">
        <v>22418</v>
      </c>
      <c r="I37" s="53">
        <v>4944019</v>
      </c>
      <c r="J37" s="53">
        <v>83820</v>
      </c>
      <c r="K37" s="53">
        <v>72367</v>
      </c>
      <c r="L37" s="53">
        <v>2617874</v>
      </c>
      <c r="M37" s="53">
        <v>228888</v>
      </c>
      <c r="N37" s="54">
        <v>35574</v>
      </c>
    </row>
    <row r="38" spans="1:14" ht="24.75" customHeight="1">
      <c r="A38" s="167"/>
      <c r="B38" s="20"/>
      <c r="C38" s="17" t="s">
        <v>25</v>
      </c>
      <c r="D38" s="19"/>
      <c r="E38" s="11" t="s">
        <v>58</v>
      </c>
      <c r="F38" s="139">
        <f t="shared" si="0"/>
        <v>7222049</v>
      </c>
      <c r="G38" s="51">
        <v>90954</v>
      </c>
      <c r="H38" s="51">
        <v>22261</v>
      </c>
      <c r="I38" s="51">
        <v>6293543</v>
      </c>
      <c r="J38" s="51">
        <v>68332</v>
      </c>
      <c r="K38" s="51">
        <v>146542</v>
      </c>
      <c r="L38" s="51">
        <v>290685</v>
      </c>
      <c r="M38" s="51">
        <v>266715</v>
      </c>
      <c r="N38" s="55">
        <v>43017</v>
      </c>
    </row>
    <row r="39" spans="1:14" ht="24.75" customHeight="1">
      <c r="A39" s="167"/>
      <c r="B39" s="20"/>
      <c r="C39" s="17"/>
      <c r="D39" s="22"/>
      <c r="E39" s="12" t="s">
        <v>6</v>
      </c>
      <c r="F39" s="100">
        <f t="shared" si="0"/>
        <v>849238</v>
      </c>
      <c r="G39" s="100">
        <f aca="true" t="shared" si="13" ref="G39:N39">G37-G38</f>
        <v>-24627</v>
      </c>
      <c r="H39" s="100">
        <f t="shared" si="13"/>
        <v>157</v>
      </c>
      <c r="I39" s="100">
        <f t="shared" si="13"/>
        <v>-1349524</v>
      </c>
      <c r="J39" s="100">
        <f t="shared" si="13"/>
        <v>15488</v>
      </c>
      <c r="K39" s="100">
        <f t="shared" si="13"/>
        <v>-74175</v>
      </c>
      <c r="L39" s="100">
        <f>L37-L38</f>
        <v>2327189</v>
      </c>
      <c r="M39" s="100">
        <f t="shared" si="13"/>
        <v>-37827</v>
      </c>
      <c r="N39" s="101">
        <f t="shared" si="13"/>
        <v>-7443</v>
      </c>
    </row>
    <row r="40" spans="1:14" ht="24.75" customHeight="1">
      <c r="A40" s="167"/>
      <c r="B40" s="176" t="s">
        <v>15</v>
      </c>
      <c r="C40" s="173"/>
      <c r="D40" s="91"/>
      <c r="E40" s="84" t="s">
        <v>63</v>
      </c>
      <c r="F40" s="134">
        <f t="shared" si="0"/>
        <v>-6700355</v>
      </c>
      <c r="G40" s="134">
        <f aca="true" t="shared" si="14" ref="G40:N41">G22-G31</f>
        <v>-63729</v>
      </c>
      <c r="H40" s="102">
        <f t="shared" si="14"/>
        <v>-114768</v>
      </c>
      <c r="I40" s="102">
        <f t="shared" si="14"/>
        <v>-3073529</v>
      </c>
      <c r="J40" s="102">
        <f t="shared" si="14"/>
        <v>-41910</v>
      </c>
      <c r="K40" s="102">
        <f t="shared" si="14"/>
        <v>-3140</v>
      </c>
      <c r="L40" s="102">
        <f t="shared" si="14"/>
        <v>-3293940</v>
      </c>
      <c r="M40" s="102">
        <f t="shared" si="14"/>
        <v>-263304</v>
      </c>
      <c r="N40" s="105">
        <f>N22-N31</f>
        <v>153965</v>
      </c>
    </row>
    <row r="41" spans="1:14" ht="24.75" customHeight="1">
      <c r="A41" s="167"/>
      <c r="B41" s="92"/>
      <c r="C41" s="86"/>
      <c r="D41" s="87"/>
      <c r="E41" s="73" t="s">
        <v>58</v>
      </c>
      <c r="F41" s="136">
        <f t="shared" si="0"/>
        <v>-5398469</v>
      </c>
      <c r="G41" s="136">
        <f t="shared" si="14"/>
        <v>-88776</v>
      </c>
      <c r="H41" s="136">
        <f t="shared" si="14"/>
        <v>-130505</v>
      </c>
      <c r="I41" s="136">
        <f t="shared" si="14"/>
        <v>-4233200</v>
      </c>
      <c r="J41" s="136">
        <f t="shared" si="14"/>
        <v>-35552</v>
      </c>
      <c r="K41" s="136">
        <f t="shared" si="14"/>
        <v>-8200</v>
      </c>
      <c r="L41" s="136">
        <f t="shared" si="14"/>
        <v>-569890</v>
      </c>
      <c r="M41" s="136">
        <f t="shared" si="14"/>
        <v>-342240</v>
      </c>
      <c r="N41" s="137">
        <f t="shared" si="14"/>
        <v>9894</v>
      </c>
    </row>
    <row r="42" spans="1:14" ht="24.75" customHeight="1">
      <c r="A42" s="168"/>
      <c r="B42" s="93"/>
      <c r="C42" s="89"/>
      <c r="D42" s="90"/>
      <c r="E42" s="75" t="s">
        <v>6</v>
      </c>
      <c r="F42" s="104">
        <f t="shared" si="0"/>
        <v>-1301886</v>
      </c>
      <c r="G42" s="104">
        <f>G40-G41</f>
        <v>25047</v>
      </c>
      <c r="H42" s="104">
        <f aca="true" t="shared" si="15" ref="H42:N42">H40-H41</f>
        <v>15737</v>
      </c>
      <c r="I42" s="104">
        <f t="shared" si="15"/>
        <v>1159671</v>
      </c>
      <c r="J42" s="104">
        <f t="shared" si="15"/>
        <v>-6358</v>
      </c>
      <c r="K42" s="104">
        <f t="shared" si="15"/>
        <v>5060</v>
      </c>
      <c r="L42" s="104">
        <f t="shared" si="15"/>
        <v>-2724050</v>
      </c>
      <c r="M42" s="104">
        <f t="shared" si="15"/>
        <v>78936</v>
      </c>
      <c r="N42" s="106">
        <f t="shared" si="15"/>
        <v>144071</v>
      </c>
    </row>
    <row r="43" spans="1:14" ht="24.75" customHeight="1">
      <c r="A43" s="95" t="s">
        <v>46</v>
      </c>
      <c r="B43" s="94"/>
      <c r="C43" s="94"/>
      <c r="D43" s="91"/>
      <c r="E43" s="84" t="s">
        <v>63</v>
      </c>
      <c r="F43" s="102">
        <f t="shared" si="0"/>
        <v>549896</v>
      </c>
      <c r="G43" s="134">
        <f aca="true" t="shared" si="16" ref="G43:N43">G19+G40</f>
        <v>21355</v>
      </c>
      <c r="H43" s="102">
        <f t="shared" si="16"/>
        <v>29974</v>
      </c>
      <c r="I43" s="102">
        <f t="shared" si="16"/>
        <v>356326</v>
      </c>
      <c r="J43" s="102">
        <f t="shared" si="16"/>
        <v>0</v>
      </c>
      <c r="K43" s="102">
        <f t="shared" si="16"/>
        <v>-412</v>
      </c>
      <c r="L43" s="102">
        <f t="shared" si="16"/>
        <v>-16496</v>
      </c>
      <c r="M43" s="102">
        <f t="shared" si="16"/>
        <v>54</v>
      </c>
      <c r="N43" s="105">
        <f t="shared" si="16"/>
        <v>159095</v>
      </c>
    </row>
    <row r="44" spans="1:14" ht="24.75" customHeight="1">
      <c r="A44" s="96"/>
      <c r="B44" s="85"/>
      <c r="C44" s="86"/>
      <c r="D44" s="87"/>
      <c r="E44" s="73" t="s">
        <v>58</v>
      </c>
      <c r="F44" s="103">
        <f t="shared" si="0"/>
        <v>-56829</v>
      </c>
      <c r="G44" s="136">
        <f>G20+G41</f>
        <v>-15939</v>
      </c>
      <c r="H44" s="136">
        <f aca="true" t="shared" si="17" ref="H44:N44">H20+H41</f>
        <v>8103</v>
      </c>
      <c r="I44" s="136">
        <f t="shared" si="17"/>
        <v>-31212</v>
      </c>
      <c r="J44" s="136">
        <f t="shared" si="17"/>
        <v>0</v>
      </c>
      <c r="K44" s="136">
        <f t="shared" si="17"/>
        <v>-4255</v>
      </c>
      <c r="L44" s="136">
        <f t="shared" si="17"/>
        <v>-20301</v>
      </c>
      <c r="M44" s="136">
        <f t="shared" si="17"/>
        <v>47</v>
      </c>
      <c r="N44" s="137">
        <f t="shared" si="17"/>
        <v>6728</v>
      </c>
    </row>
    <row r="45" spans="1:14" ht="24.75" customHeight="1">
      <c r="A45" s="97"/>
      <c r="B45" s="88"/>
      <c r="C45" s="89"/>
      <c r="D45" s="90"/>
      <c r="E45" s="75" t="s">
        <v>6</v>
      </c>
      <c r="F45" s="104">
        <f t="shared" si="0"/>
        <v>606725</v>
      </c>
      <c r="G45" s="104">
        <f aca="true" t="shared" si="18" ref="G45:N45">G43-G44</f>
        <v>37294</v>
      </c>
      <c r="H45" s="104">
        <f t="shared" si="18"/>
        <v>21871</v>
      </c>
      <c r="I45" s="104">
        <f t="shared" si="18"/>
        <v>387538</v>
      </c>
      <c r="J45" s="104">
        <f t="shared" si="18"/>
        <v>0</v>
      </c>
      <c r="K45" s="104">
        <f t="shared" si="18"/>
        <v>3843</v>
      </c>
      <c r="L45" s="104">
        <f t="shared" si="18"/>
        <v>3805</v>
      </c>
      <c r="M45" s="104">
        <f t="shared" si="18"/>
        <v>7</v>
      </c>
      <c r="N45" s="106">
        <f t="shared" si="18"/>
        <v>152367</v>
      </c>
    </row>
    <row r="46" spans="1:14" ht="24.75" customHeight="1">
      <c r="A46" s="177" t="s">
        <v>28</v>
      </c>
      <c r="B46" s="172"/>
      <c r="C46" s="172"/>
      <c r="D46" s="16"/>
      <c r="E46" s="10" t="s">
        <v>63</v>
      </c>
      <c r="F46" s="138">
        <f t="shared" si="0"/>
        <v>194222</v>
      </c>
      <c r="G46" s="53">
        <v>2425</v>
      </c>
      <c r="H46" s="53">
        <v>36866</v>
      </c>
      <c r="I46" s="53">
        <v>4626</v>
      </c>
      <c r="J46" s="53">
        <v>0</v>
      </c>
      <c r="K46" s="53">
        <v>7</v>
      </c>
      <c r="L46" s="53">
        <v>0</v>
      </c>
      <c r="M46" s="53">
        <v>54</v>
      </c>
      <c r="N46" s="54">
        <v>150244</v>
      </c>
    </row>
    <row r="47" spans="1:14" ht="24.75" customHeight="1">
      <c r="A47" s="35"/>
      <c r="B47" s="24"/>
      <c r="C47" s="18"/>
      <c r="D47" s="19"/>
      <c r="E47" s="11" t="s">
        <v>58</v>
      </c>
      <c r="F47" s="139">
        <f t="shared" si="0"/>
        <v>38941</v>
      </c>
      <c r="G47" s="51">
        <v>2449</v>
      </c>
      <c r="H47" s="51">
        <v>3604</v>
      </c>
      <c r="I47" s="51">
        <v>32437</v>
      </c>
      <c r="J47" s="51">
        <v>0</v>
      </c>
      <c r="K47" s="51">
        <v>18</v>
      </c>
      <c r="L47" s="51">
        <v>0</v>
      </c>
      <c r="M47" s="51">
        <v>47</v>
      </c>
      <c r="N47" s="55">
        <v>386</v>
      </c>
    </row>
    <row r="48" spans="1:14" ht="24.75" customHeight="1">
      <c r="A48" s="36"/>
      <c r="B48" s="25"/>
      <c r="C48" s="26"/>
      <c r="D48" s="22"/>
      <c r="E48" s="12" t="s">
        <v>6</v>
      </c>
      <c r="F48" s="100">
        <f t="shared" si="0"/>
        <v>155281</v>
      </c>
      <c r="G48" s="100">
        <f aca="true" t="shared" si="19" ref="G48:N48">G46-G47</f>
        <v>-24</v>
      </c>
      <c r="H48" s="100">
        <f t="shared" si="19"/>
        <v>33262</v>
      </c>
      <c r="I48" s="100">
        <f t="shared" si="19"/>
        <v>-27811</v>
      </c>
      <c r="J48" s="100">
        <f t="shared" si="19"/>
        <v>0</v>
      </c>
      <c r="K48" s="100">
        <f t="shared" si="19"/>
        <v>-11</v>
      </c>
      <c r="L48" s="100">
        <f t="shared" si="19"/>
        <v>0</v>
      </c>
      <c r="M48" s="100">
        <f t="shared" si="19"/>
        <v>7</v>
      </c>
      <c r="N48" s="101">
        <f t="shared" si="19"/>
        <v>149858</v>
      </c>
    </row>
    <row r="49" spans="1:14" ht="24.75" customHeight="1">
      <c r="A49" s="177" t="s">
        <v>29</v>
      </c>
      <c r="B49" s="172"/>
      <c r="C49" s="172"/>
      <c r="D49" s="175"/>
      <c r="E49" s="10" t="s">
        <v>63</v>
      </c>
      <c r="F49" s="138">
        <f t="shared" si="0"/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4">
        <v>0</v>
      </c>
    </row>
    <row r="50" spans="1:14" ht="24.75" customHeight="1">
      <c r="A50" s="178"/>
      <c r="B50" s="179"/>
      <c r="C50" s="179"/>
      <c r="D50" s="27"/>
      <c r="E50" s="14" t="s">
        <v>58</v>
      </c>
      <c r="F50" s="139">
        <f t="shared" si="0"/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5">
        <v>0</v>
      </c>
    </row>
    <row r="51" spans="1:14" ht="24.75" customHeight="1">
      <c r="A51" s="36"/>
      <c r="B51" s="25"/>
      <c r="C51" s="26"/>
      <c r="D51" s="22"/>
      <c r="E51" s="12" t="s">
        <v>6</v>
      </c>
      <c r="F51" s="100">
        <f t="shared" si="0"/>
        <v>0</v>
      </c>
      <c r="G51" s="100">
        <f aca="true" t="shared" si="20" ref="G51:N51">G49-G50</f>
        <v>0</v>
      </c>
      <c r="H51" s="100">
        <f t="shared" si="20"/>
        <v>0</v>
      </c>
      <c r="I51" s="100">
        <f t="shared" si="20"/>
        <v>0</v>
      </c>
      <c r="J51" s="100">
        <f t="shared" si="20"/>
        <v>0</v>
      </c>
      <c r="K51" s="100">
        <f t="shared" si="20"/>
        <v>0</v>
      </c>
      <c r="L51" s="100">
        <f t="shared" si="20"/>
        <v>0</v>
      </c>
      <c r="M51" s="100">
        <f t="shared" si="20"/>
        <v>0</v>
      </c>
      <c r="N51" s="101">
        <f t="shared" si="20"/>
        <v>0</v>
      </c>
    </row>
    <row r="52" spans="1:14" ht="24.75" customHeight="1">
      <c r="A52" s="61" t="s">
        <v>50</v>
      </c>
      <c r="B52" s="63"/>
      <c r="C52" s="62"/>
      <c r="D52" s="28"/>
      <c r="E52" s="10" t="s">
        <v>63</v>
      </c>
      <c r="F52" s="138">
        <f>SUM(G52:N52)</f>
        <v>428334</v>
      </c>
      <c r="G52" s="53">
        <v>38623</v>
      </c>
      <c r="H52" s="53">
        <v>0</v>
      </c>
      <c r="I52" s="53">
        <v>301731</v>
      </c>
      <c r="J52" s="53">
        <v>0</v>
      </c>
      <c r="K52" s="53">
        <v>0</v>
      </c>
      <c r="L52" s="53">
        <v>62719</v>
      </c>
      <c r="M52" s="53">
        <v>0</v>
      </c>
      <c r="N52" s="54">
        <v>25261</v>
      </c>
    </row>
    <row r="53" spans="1:14" ht="24.75" customHeight="1">
      <c r="A53" s="64"/>
      <c r="B53" s="65"/>
      <c r="C53" s="18"/>
      <c r="D53" s="19"/>
      <c r="E53" s="14" t="s">
        <v>58</v>
      </c>
      <c r="F53" s="139">
        <f>SUM(G53:N53)</f>
        <v>160206</v>
      </c>
      <c r="G53" s="51">
        <v>19751</v>
      </c>
      <c r="H53" s="51">
        <v>6304</v>
      </c>
      <c r="I53" s="51">
        <v>107664</v>
      </c>
      <c r="J53" s="51">
        <v>0</v>
      </c>
      <c r="K53" s="51">
        <v>419</v>
      </c>
      <c r="L53" s="51">
        <v>9656</v>
      </c>
      <c r="M53" s="51">
        <v>0</v>
      </c>
      <c r="N53" s="55">
        <v>16412</v>
      </c>
    </row>
    <row r="54" spans="1:14" ht="24.75" customHeight="1">
      <c r="A54" s="66"/>
      <c r="B54" s="67"/>
      <c r="C54" s="26"/>
      <c r="D54" s="22"/>
      <c r="E54" s="12" t="s">
        <v>6</v>
      </c>
      <c r="F54" s="100">
        <f t="shared" si="0"/>
        <v>268128</v>
      </c>
      <c r="G54" s="100">
        <f aca="true" t="shared" si="21" ref="G54:N54">G52-G53</f>
        <v>18872</v>
      </c>
      <c r="H54" s="100">
        <f t="shared" si="21"/>
        <v>-6304</v>
      </c>
      <c r="I54" s="100">
        <f t="shared" si="21"/>
        <v>194067</v>
      </c>
      <c r="J54" s="100">
        <f t="shared" si="21"/>
        <v>0</v>
      </c>
      <c r="K54" s="100">
        <f t="shared" si="21"/>
        <v>-419</v>
      </c>
      <c r="L54" s="100">
        <f t="shared" si="21"/>
        <v>53063</v>
      </c>
      <c r="M54" s="100">
        <f t="shared" si="21"/>
        <v>0</v>
      </c>
      <c r="N54" s="101">
        <f t="shared" si="21"/>
        <v>8849</v>
      </c>
    </row>
    <row r="55" spans="1:14" ht="24.75" customHeight="1">
      <c r="A55" s="37" t="s">
        <v>32</v>
      </c>
      <c r="B55" s="29"/>
      <c r="C55" s="29"/>
      <c r="D55" s="30"/>
      <c r="E55" s="10" t="s">
        <v>63</v>
      </c>
      <c r="F55" s="138">
        <f t="shared" si="0"/>
        <v>21241689</v>
      </c>
      <c r="G55" s="138">
        <f>G13+G31+G46+G49</f>
        <v>472945</v>
      </c>
      <c r="H55" s="53">
        <f>H13+H31+H46+H49</f>
        <v>190149</v>
      </c>
      <c r="I55" s="53">
        <f aca="true" t="shared" si="22" ref="I55:N55">I13+I31+I46+I49</f>
        <v>11681670</v>
      </c>
      <c r="J55" s="53">
        <f t="shared" si="22"/>
        <v>307769</v>
      </c>
      <c r="K55" s="53">
        <f t="shared" si="22"/>
        <v>662786</v>
      </c>
      <c r="L55" s="53">
        <f t="shared" si="22"/>
        <v>6542510</v>
      </c>
      <c r="M55" s="53">
        <f t="shared" si="22"/>
        <v>725259</v>
      </c>
      <c r="N55" s="54">
        <f t="shared" si="22"/>
        <v>658601</v>
      </c>
    </row>
    <row r="56" spans="1:14" ht="24.75" customHeight="1">
      <c r="A56" s="38"/>
      <c r="B56" s="31"/>
      <c r="C56" s="31"/>
      <c r="D56" s="32"/>
      <c r="E56" s="11" t="s">
        <v>58</v>
      </c>
      <c r="F56" s="139">
        <f t="shared" si="0"/>
        <v>20041859</v>
      </c>
      <c r="G56" s="139">
        <f>G14+G32+G47+G50</f>
        <v>482395</v>
      </c>
      <c r="H56" s="139">
        <f aca="true" t="shared" si="23" ref="H56:N56">H14+H32+H47+H50</f>
        <v>181265</v>
      </c>
      <c r="I56" s="139">
        <f t="shared" si="23"/>
        <v>14366257</v>
      </c>
      <c r="J56" s="139">
        <f t="shared" si="23"/>
        <v>315879</v>
      </c>
      <c r="K56" s="139">
        <f t="shared" si="23"/>
        <v>774583</v>
      </c>
      <c r="L56" s="139">
        <f t="shared" si="23"/>
        <v>2629776</v>
      </c>
      <c r="M56" s="139">
        <f t="shared" si="23"/>
        <v>762915</v>
      </c>
      <c r="N56" s="140">
        <f t="shared" si="23"/>
        <v>528789</v>
      </c>
    </row>
    <row r="57" spans="1:14" ht="24.75" customHeight="1" thickBot="1">
      <c r="A57" s="39"/>
      <c r="B57" s="40"/>
      <c r="C57" s="40"/>
      <c r="D57" s="41"/>
      <c r="E57" s="42" t="s">
        <v>6</v>
      </c>
      <c r="F57" s="107">
        <f t="shared" si="0"/>
        <v>1199830</v>
      </c>
      <c r="G57" s="107">
        <f aca="true" t="shared" si="24" ref="G57:N57">G55-G56</f>
        <v>-9450</v>
      </c>
      <c r="H57" s="107">
        <f t="shared" si="24"/>
        <v>8884</v>
      </c>
      <c r="I57" s="107">
        <f t="shared" si="24"/>
        <v>-2684587</v>
      </c>
      <c r="J57" s="107">
        <f t="shared" si="24"/>
        <v>-8110</v>
      </c>
      <c r="K57" s="107">
        <f t="shared" si="24"/>
        <v>-111797</v>
      </c>
      <c r="L57" s="107">
        <f t="shared" si="24"/>
        <v>3912734</v>
      </c>
      <c r="M57" s="107">
        <f t="shared" si="24"/>
        <v>-37656</v>
      </c>
      <c r="N57" s="108">
        <f t="shared" si="24"/>
        <v>129812</v>
      </c>
    </row>
    <row r="59" spans="1:6" ht="14.25">
      <c r="A59" s="1" t="s">
        <v>62</v>
      </c>
      <c r="E59" s="1"/>
      <c r="F59" s="1"/>
    </row>
    <row r="60" spans="1:6" ht="14.25">
      <c r="A60" s="1" t="s">
        <v>61</v>
      </c>
      <c r="E60" s="1"/>
      <c r="F60" s="1"/>
    </row>
  </sheetData>
  <sheetProtection/>
  <mergeCells count="13">
    <mergeCell ref="B31:D31"/>
    <mergeCell ref="B40:C40"/>
    <mergeCell ref="A49:D49"/>
    <mergeCell ref="A50:C50"/>
    <mergeCell ref="A46:C46"/>
    <mergeCell ref="A22:A42"/>
    <mergeCell ref="B22:D22"/>
    <mergeCell ref="M2:N2"/>
    <mergeCell ref="A3:E3"/>
    <mergeCell ref="A4:A21"/>
    <mergeCell ref="B4:C4"/>
    <mergeCell ref="B13:C13"/>
    <mergeCell ref="B19:C19"/>
  </mergeCells>
  <printOptions horizontalCentered="1"/>
  <pageMargins left="0.5905511811023623" right="0.5905511811023623" top="0.3937007874015748" bottom="0.31496062992125984" header="0.31496062992125984" footer="0.31496062992125984"/>
  <pageSetup fitToHeight="1" fitToWidth="1"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富山県</cp:lastModifiedBy>
  <cp:lastPrinted>2019-09-23T07:56:24Z</cp:lastPrinted>
  <dcterms:created xsi:type="dcterms:W3CDTF">2009-09-11T11:49:46Z</dcterms:created>
  <dcterms:modified xsi:type="dcterms:W3CDTF">2020-09-30T03:28:38Z</dcterms:modified>
  <cp:category/>
  <cp:version/>
  <cp:contentType/>
  <cp:contentStatus/>
</cp:coreProperties>
</file>