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32760" windowWidth="4815" windowHeight="9180" tabRatio="748" activeTab="1"/>
  </bookViews>
  <sheets>
    <sheet name="事業別決算一覧（法適用事業）" sheetId="1" r:id="rId1"/>
    <sheet name="事業別決算一覧表（法非適用事業）" sheetId="2" r:id="rId2"/>
  </sheets>
  <definedNames>
    <definedName name="_Key1" hidden="1">#REF!</definedName>
    <definedName name="_Order1" hidden="1">0</definedName>
    <definedName name="_Order2" hidden="1">0</definedName>
    <definedName name="_Sort" hidden="1">#REF!</definedName>
    <definedName name="_xlfn.SUMIFS" hidden="1">#NAME?</definedName>
    <definedName name="dantai">#REF!</definedName>
    <definedName name="_xlnm.Print_Area" localSheetId="0">'事業別決算一覧（法適用事業）'!$A$1:$L$74</definedName>
    <definedName name="_xlnm.Print_Area" localSheetId="1">'事業別決算一覧表（法非適用事業）'!$A$1:$N$63</definedName>
  </definedNames>
  <calcPr fullCalcOnLoad="1"/>
</workbook>
</file>

<file path=xl/comments2.xml><?xml version="1.0" encoding="utf-8"?>
<comments xmlns="http://schemas.openxmlformats.org/spreadsheetml/2006/main">
  <authors>
    <author>富山県</author>
  </authors>
  <commentList>
    <comment ref="N37" authorId="0">
      <text>
        <r>
          <rPr>
            <b/>
            <sz val="9"/>
            <rFont val="ＭＳ Ｐゴシック"/>
            <family val="3"/>
          </rPr>
          <t>想定企業会計を含まない。</t>
        </r>
      </text>
    </comment>
    <comment ref="N38" authorId="0">
      <text>
        <r>
          <rPr>
            <b/>
            <sz val="9"/>
            <rFont val="ＭＳ Ｐゴシック"/>
            <family val="3"/>
          </rPr>
          <t>想定企業会計を含まない。</t>
        </r>
      </text>
    </comment>
  </commentList>
</comments>
</file>

<file path=xl/sharedStrings.xml><?xml version="1.0" encoding="utf-8"?>
<sst xmlns="http://schemas.openxmlformats.org/spreadsheetml/2006/main" count="209" uniqueCount="67">
  <si>
    <t>下水道</t>
  </si>
  <si>
    <t>項目</t>
  </si>
  <si>
    <t>年度</t>
  </si>
  <si>
    <t>県計</t>
  </si>
  <si>
    <t>収益的収支</t>
  </si>
  <si>
    <t>総収益</t>
  </si>
  <si>
    <t>増減</t>
  </si>
  <si>
    <t>主営業収益</t>
  </si>
  <si>
    <t>（料金収入）</t>
  </si>
  <si>
    <t>他会計繰入金</t>
  </si>
  <si>
    <t>他会計</t>
  </si>
  <si>
    <t>繰入金</t>
  </si>
  <si>
    <t>総費用</t>
  </si>
  <si>
    <t>減価償却費</t>
  </si>
  <si>
    <t>支払利息</t>
  </si>
  <si>
    <t>差引</t>
  </si>
  <si>
    <t>資本的収支</t>
  </si>
  <si>
    <t>資本的収入</t>
  </si>
  <si>
    <t>事業数</t>
  </si>
  <si>
    <t>地方債</t>
  </si>
  <si>
    <t>繰入金</t>
  </si>
  <si>
    <t>資本的支出</t>
  </si>
  <si>
    <t>建設</t>
  </si>
  <si>
    <t>総収益対総費用比率(%)</t>
  </si>
  <si>
    <t>地方債</t>
  </si>
  <si>
    <t>償還金</t>
  </si>
  <si>
    <t>資本的収入</t>
  </si>
  <si>
    <t>企業債</t>
  </si>
  <si>
    <t>積立金</t>
  </si>
  <si>
    <t>前年度繰上充用金</t>
  </si>
  <si>
    <t>建設改良費</t>
  </si>
  <si>
    <t>企業債償還金</t>
  </si>
  <si>
    <t>決算規模</t>
  </si>
  <si>
    <t>累積欠損金</t>
  </si>
  <si>
    <t>改良費</t>
  </si>
  <si>
    <t>宅地造成</t>
  </si>
  <si>
    <t>簡易水道</t>
  </si>
  <si>
    <t>介護サービス</t>
  </si>
  <si>
    <t>事業別決算一覧表（法適用事業）</t>
  </si>
  <si>
    <t>事業別決算一覧表（法非適用事業）</t>
  </si>
  <si>
    <t>上水道</t>
  </si>
  <si>
    <t>工業用水</t>
  </si>
  <si>
    <t>下水道</t>
  </si>
  <si>
    <t>市場</t>
  </si>
  <si>
    <t>観光</t>
  </si>
  <si>
    <t>駐車場整備</t>
  </si>
  <si>
    <t>収支差引合計</t>
  </si>
  <si>
    <t>（単位：千円）</t>
  </si>
  <si>
    <t>経常損益</t>
  </si>
  <si>
    <t>純損益</t>
  </si>
  <si>
    <t>実質収支</t>
  </si>
  <si>
    <t>電気</t>
  </si>
  <si>
    <t>特別利益</t>
  </si>
  <si>
    <t>特別損失</t>
  </si>
  <si>
    <t>病院</t>
  </si>
  <si>
    <t>主営業収益</t>
  </si>
  <si>
    <t>(料金収入)</t>
  </si>
  <si>
    <t>支払利息</t>
  </si>
  <si>
    <t>※　計数については、千円未満四捨五入のため、増減等が合わない場合がある。また、実際は計上額があるが、千円未満</t>
  </si>
  <si>
    <t>　のため「0」となる場合がある。</t>
  </si>
  <si>
    <t>※　計数については、千円未満四捨五入のため、増減等が合わない場合がある。また、実際は計上額があるが、千円未満のため「0」となる場合がある。</t>
  </si>
  <si>
    <t>※　公営企業会計を廃止し、一般会計等において精算及び地方債の償還を行っている事業（想定企業会計）については対象に含まない。</t>
  </si>
  <si>
    <t>国庫補助金</t>
  </si>
  <si>
    <t>R3</t>
  </si>
  <si>
    <t>R4</t>
  </si>
  <si>
    <t>R4</t>
  </si>
  <si>
    <t>R3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</si>
</sst>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\-#,##0.0"/>
    <numFmt numFmtId="178" formatCode="#,##0.0;&quot;△ &quot;#,##0.0"/>
    <numFmt numFmtId="179" formatCode="#,##0_ ;&quot;△ &quot;#,##0_ "/>
    <numFmt numFmtId="180" formatCode="#,##0_ "/>
    <numFmt numFmtId="181" formatCode="#,##0.0;[Red]\-#,##0.0"/>
    <numFmt numFmtId="182" formatCode="0.0_ "/>
    <numFmt numFmtId="183" formatCode="0_ "/>
    <numFmt numFmtId="184" formatCode="0;&quot;△ &quot;0"/>
    <numFmt numFmtId="185" formatCode="#,##0.00;&quot;△ &quot;#,##0.00"/>
    <numFmt numFmtId="186" formatCode="#,##0.000;&quot;△ &quot;#,##0.000"/>
    <numFmt numFmtId="187" formatCode="#,##0.0000;&quot;△ &quot;#,##0.0000"/>
    <numFmt numFmtId="188" formatCode="#,##0;&quot;△&quot;#,##0"/>
    <numFmt numFmtId="189" formatCode="#,##0.00000;&quot;△ &quot;#,##0.00000"/>
    <numFmt numFmtId="190" formatCode="#,##0.000000;&quot;△ &quot;#,##0.000000"/>
    <numFmt numFmtId="191" formatCode="#,##0.0000000;&quot;△ &quot;#,##0.0000000"/>
    <numFmt numFmtId="192" formatCode="#,##0.00000000;&quot;△ &quot;#,##0.00000000"/>
    <numFmt numFmtId="193" formatCode="#,##0.000000000;&quot;△ &quot;#,##0.000000000"/>
    <numFmt numFmtId="194" formatCode="0;&quot;▲ &quot;0"/>
    <numFmt numFmtId="195" formatCode="0.0"/>
    <numFmt numFmtId="196" formatCode="#,##0_ ;[Red]\-#,##0\ "/>
    <numFmt numFmtId="197" formatCode="#,##0;&quot;▲ &quot;#,##0"/>
    <numFmt numFmtId="198" formatCode="0_);[Red]\(0\)"/>
    <numFmt numFmtId="199" formatCode="#,##0.000;[Red]\-#,##0.000"/>
    <numFmt numFmtId="200" formatCode="#,##0.0000;[Red]\-#,##0.0000"/>
    <numFmt numFmtId="201" formatCode="#,##0.00000;[Red]\-#,##0.00000"/>
    <numFmt numFmtId="202" formatCode="#,##0.000000;[Red]\-#,##0.000000"/>
    <numFmt numFmtId="203" formatCode="#,##0.0000000;[Red]\-#,##0.0000000"/>
    <numFmt numFmtId="204" formatCode="#,##0.00000000;[Red]\-#,##0.00000000"/>
    <numFmt numFmtId="205" formatCode="0.000"/>
    <numFmt numFmtId="206" formatCode="0.0%"/>
    <numFmt numFmtId="207" formatCode="#,##0_);[Red]\(#,##0\)"/>
    <numFmt numFmtId="208" formatCode="#,##0.00;&quot;▲ &quot;#,##0.00"/>
    <numFmt numFmtId="209" formatCode="0.00_);[Red]\(0.00\)"/>
    <numFmt numFmtId="210" formatCode="0.00_ "/>
    <numFmt numFmtId="211" formatCode="#,##0.00_ "/>
    <numFmt numFmtId="212" formatCode="#,##0.00_ ;[Red]\-#,##0.00\ "/>
    <numFmt numFmtId="213" formatCode="#,##0.0_ ;[Red]\-#,##0.0\ "/>
    <numFmt numFmtId="214" formatCode="#,##0.000;\-#,##0.000"/>
    <numFmt numFmtId="215" formatCode="0.000_ "/>
    <numFmt numFmtId="216" formatCode="#,##0.0;&quot;▲ &quot;#,##0.0"/>
    <numFmt numFmtId="217" formatCode="0.000_);[Red]\(0.000\)"/>
    <numFmt numFmtId="218" formatCode="0.0;&quot;▲ &quot;0.0"/>
    <numFmt numFmtId="219" formatCode="#,##0.00%;&quot;▲&quot;\ #,##0.00%"/>
    <numFmt numFmtId="220" formatCode="#,##0;&quot;▲&quot;\ #,##0"/>
    <numFmt numFmtId="221" formatCode="#,##0.00;&quot;▲&quot;\ #,##0.00"/>
    <numFmt numFmtId="222" formatCode="#,##0.0;&quot;▲&quot;\ #,##0.0"/>
    <numFmt numFmtId="223" formatCode="0.0_);[Red]\(0.0\)"/>
    <numFmt numFmtId="224" formatCode="#,##0.0_);[Red]\(#,##0.0\)"/>
    <numFmt numFmtId="225" formatCode="0.0;&quot;△ &quot;0.0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.0_ "/>
  </numFmts>
  <fonts count="35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0"/>
      <name val="ＭＳ Ｐ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20"/>
      <name val="ＭＳ ゴシック"/>
      <family val="3"/>
    </font>
    <font>
      <b/>
      <sz val="9"/>
      <name val="ＭＳ Ｐゴシック"/>
      <family val="3"/>
    </font>
    <font>
      <sz val="12"/>
      <color indexed="8"/>
      <name val="ＭＳ ゴシック"/>
      <family val="3"/>
    </font>
    <font>
      <sz val="12"/>
      <color indexed="10"/>
      <name val="ＭＳ ゴシック"/>
      <family val="3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sz val="12"/>
      <color rgb="FFFF0000"/>
      <name val="ＭＳ ゴシック"/>
      <family val="3"/>
    </font>
    <font>
      <b/>
      <sz val="8"/>
      <name val="ＭＳ 明朝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2" applyNumberFormat="0" applyFont="0" applyAlignment="0" applyProtection="0"/>
    <xf numFmtId="0" fontId="9" fillId="0" borderId="3" applyNumberFormat="0" applyFill="0" applyAlignment="0" applyProtection="0"/>
    <xf numFmtId="0" fontId="10" fillId="16" borderId="0" applyNumberFormat="0" applyBorder="0" applyAlignment="0" applyProtection="0"/>
    <xf numFmtId="0" fontId="11" fillId="17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7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4" fillId="0" borderId="0">
      <alignment vertical="center"/>
      <protection/>
    </xf>
    <xf numFmtId="0" fontId="31" fillId="0" borderId="0">
      <alignment vertical="center"/>
      <protection/>
    </xf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6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38" fontId="24" fillId="0" borderId="0" xfId="49" applyFont="1" applyAlignment="1">
      <alignment vertical="center"/>
    </xf>
    <xf numFmtId="176" fontId="24" fillId="0" borderId="0" xfId="49" applyNumberFormat="1" applyFont="1" applyAlignment="1">
      <alignment vertical="center"/>
    </xf>
    <xf numFmtId="38" fontId="24" fillId="0" borderId="0" xfId="49" applyFont="1" applyAlignment="1">
      <alignment horizontal="center" vertical="center"/>
    </xf>
    <xf numFmtId="38" fontId="24" fillId="0" borderId="10" xfId="49" applyFont="1" applyBorder="1" applyAlignment="1">
      <alignment vertical="center"/>
    </xf>
    <xf numFmtId="38" fontId="24" fillId="0" borderId="0" xfId="49" applyFont="1" applyBorder="1" applyAlignment="1">
      <alignment vertical="center"/>
    </xf>
    <xf numFmtId="38" fontId="24" fillId="0" borderId="11" xfId="49" applyFont="1" applyBorder="1" applyAlignment="1">
      <alignment horizontal="center" vertical="center"/>
    </xf>
    <xf numFmtId="38" fontId="24" fillId="0" borderId="12" xfId="49" applyFont="1" applyBorder="1" applyAlignment="1">
      <alignment vertical="center"/>
    </xf>
    <xf numFmtId="38" fontId="24" fillId="0" borderId="13" xfId="49" applyFont="1" applyBorder="1" applyAlignment="1">
      <alignment vertical="center"/>
    </xf>
    <xf numFmtId="38" fontId="24" fillId="0" borderId="14" xfId="49" applyFont="1" applyBorder="1" applyAlignment="1">
      <alignment vertical="center"/>
    </xf>
    <xf numFmtId="38" fontId="24" fillId="0" borderId="15" xfId="49" applyFont="1" applyFill="1" applyBorder="1" applyAlignment="1">
      <alignment horizontal="center" vertical="center"/>
    </xf>
    <xf numFmtId="38" fontId="24" fillId="0" borderId="16" xfId="49" applyFont="1" applyFill="1" applyBorder="1" applyAlignment="1">
      <alignment horizontal="center" vertical="center"/>
    </xf>
    <xf numFmtId="38" fontId="24" fillId="0" borderId="11" xfId="49" applyFont="1" applyFill="1" applyBorder="1" applyAlignment="1">
      <alignment horizontal="center" vertical="center"/>
    </xf>
    <xf numFmtId="38" fontId="24" fillId="0" borderId="17" xfId="49" applyFont="1" applyFill="1" applyBorder="1" applyAlignment="1">
      <alignment horizontal="center" vertical="center"/>
    </xf>
    <xf numFmtId="38" fontId="24" fillId="0" borderId="18" xfId="49" applyFont="1" applyFill="1" applyBorder="1" applyAlignment="1">
      <alignment horizontal="center" vertical="center"/>
    </xf>
    <xf numFmtId="38" fontId="25" fillId="0" borderId="19" xfId="49" applyFont="1" applyFill="1" applyBorder="1" applyAlignment="1">
      <alignment horizontal="left" vertical="center"/>
    </xf>
    <xf numFmtId="38" fontId="25" fillId="0" borderId="20" xfId="49" applyFont="1" applyFill="1" applyBorder="1" applyAlignment="1">
      <alignment horizontal="left" vertical="center"/>
    </xf>
    <xf numFmtId="38" fontId="25" fillId="0" borderId="10" xfId="49" applyFont="1" applyFill="1" applyBorder="1" applyAlignment="1">
      <alignment horizontal="left" vertical="center"/>
    </xf>
    <xf numFmtId="38" fontId="25" fillId="0" borderId="0" xfId="49" applyFont="1" applyFill="1" applyBorder="1" applyAlignment="1">
      <alignment horizontal="left" vertical="center"/>
    </xf>
    <xf numFmtId="38" fontId="25" fillId="0" borderId="21" xfId="49" applyFont="1" applyFill="1" applyBorder="1" applyAlignment="1">
      <alignment horizontal="left" vertical="center"/>
    </xf>
    <xf numFmtId="38" fontId="25" fillId="0" borderId="10" xfId="49" applyFont="1" applyFill="1" applyBorder="1" applyAlignment="1">
      <alignment vertical="center"/>
    </xf>
    <xf numFmtId="38" fontId="25" fillId="0" borderId="12" xfId="49" applyFont="1" applyFill="1" applyBorder="1" applyAlignment="1">
      <alignment horizontal="left" vertical="center"/>
    </xf>
    <xf numFmtId="38" fontId="25" fillId="0" borderId="22" xfId="49" applyFont="1" applyFill="1" applyBorder="1" applyAlignment="1">
      <alignment horizontal="left" vertical="center"/>
    </xf>
    <xf numFmtId="38" fontId="25" fillId="0" borderId="12" xfId="49" applyFont="1" applyFill="1" applyBorder="1" applyAlignment="1">
      <alignment vertical="center"/>
    </xf>
    <xf numFmtId="38" fontId="25" fillId="0" borderId="0" xfId="49" applyFont="1" applyFill="1" applyBorder="1" applyAlignment="1">
      <alignment vertical="center"/>
    </xf>
    <xf numFmtId="38" fontId="25" fillId="0" borderId="13" xfId="49" applyFont="1" applyFill="1" applyBorder="1" applyAlignment="1">
      <alignment vertical="center"/>
    </xf>
    <xf numFmtId="38" fontId="25" fillId="0" borderId="13" xfId="49" applyFont="1" applyFill="1" applyBorder="1" applyAlignment="1">
      <alignment horizontal="left" vertical="center"/>
    </xf>
    <xf numFmtId="0" fontId="25" fillId="0" borderId="21" xfId="63" applyFont="1" applyBorder="1" applyAlignment="1">
      <alignment vertical="center"/>
      <protection/>
    </xf>
    <xf numFmtId="38" fontId="25" fillId="0" borderId="20" xfId="49" applyFont="1" applyFill="1" applyBorder="1" applyAlignment="1">
      <alignment vertical="center"/>
    </xf>
    <xf numFmtId="38" fontId="25" fillId="0" borderId="23" xfId="49" applyFont="1" applyBorder="1" applyAlignment="1">
      <alignment horizontal="left" vertical="center"/>
    </xf>
    <xf numFmtId="38" fontId="25" fillId="0" borderId="20" xfId="49" applyFont="1" applyBorder="1" applyAlignment="1">
      <alignment horizontal="left" vertical="center"/>
    </xf>
    <xf numFmtId="38" fontId="25" fillId="0" borderId="0" xfId="49" applyFont="1" applyBorder="1" applyAlignment="1">
      <alignment vertical="center"/>
    </xf>
    <xf numFmtId="38" fontId="25" fillId="0" borderId="21" xfId="49" applyFont="1" applyBorder="1" applyAlignment="1">
      <alignment vertical="center"/>
    </xf>
    <xf numFmtId="176" fontId="25" fillId="18" borderId="24" xfId="49" applyNumberFormat="1" applyFont="1" applyFill="1" applyBorder="1" applyAlignment="1">
      <alignment horizontal="center" vertical="center" shrinkToFit="1"/>
    </xf>
    <xf numFmtId="176" fontId="25" fillId="18" borderId="25" xfId="49" applyNumberFormat="1" applyFont="1" applyFill="1" applyBorder="1" applyAlignment="1">
      <alignment horizontal="center" vertical="center" shrinkToFit="1"/>
    </xf>
    <xf numFmtId="38" fontId="25" fillId="0" borderId="26" xfId="49" applyFont="1" applyFill="1" applyBorder="1" applyAlignment="1">
      <alignment horizontal="left" vertical="center"/>
    </xf>
    <xf numFmtId="38" fontId="25" fillId="0" borderId="27" xfId="49" applyFont="1" applyFill="1" applyBorder="1" applyAlignment="1">
      <alignment horizontal="left" vertical="center"/>
    </xf>
    <xf numFmtId="38" fontId="25" fillId="0" borderId="28" xfId="49" applyFont="1" applyBorder="1" applyAlignment="1">
      <alignment horizontal="left" vertical="center"/>
    </xf>
    <xf numFmtId="38" fontId="25" fillId="0" borderId="26" xfId="49" applyFont="1" applyBorder="1" applyAlignment="1">
      <alignment vertical="center"/>
    </xf>
    <xf numFmtId="38" fontId="25" fillId="0" borderId="29" xfId="49" applyFont="1" applyBorder="1" applyAlignment="1">
      <alignment vertical="center"/>
    </xf>
    <xf numFmtId="38" fontId="25" fillId="0" borderId="30" xfId="49" applyFont="1" applyBorder="1" applyAlignment="1">
      <alignment vertical="center"/>
    </xf>
    <xf numFmtId="38" fontId="25" fillId="0" borderId="31" xfId="49" applyFont="1" applyBorder="1" applyAlignment="1">
      <alignment vertical="center"/>
    </xf>
    <xf numFmtId="38" fontId="24" fillId="0" borderId="32" xfId="49" applyFont="1" applyFill="1" applyBorder="1" applyAlignment="1">
      <alignment horizontal="center" vertical="center"/>
    </xf>
    <xf numFmtId="38" fontId="24" fillId="18" borderId="24" xfId="49" applyFont="1" applyFill="1" applyBorder="1" applyAlignment="1">
      <alignment horizontal="center" vertical="center"/>
    </xf>
    <xf numFmtId="176" fontId="24" fillId="18" borderId="24" xfId="49" applyNumberFormat="1" applyFont="1" applyFill="1" applyBorder="1" applyAlignment="1">
      <alignment horizontal="center" vertical="center"/>
    </xf>
    <xf numFmtId="38" fontId="24" fillId="0" borderId="26" xfId="49" applyFont="1" applyBorder="1" applyAlignment="1">
      <alignment horizontal="center" vertical="center" textRotation="255"/>
    </xf>
    <xf numFmtId="38" fontId="24" fillId="0" borderId="26" xfId="49" applyFont="1" applyBorder="1" applyAlignment="1">
      <alignment vertical="center"/>
    </xf>
    <xf numFmtId="38" fontId="24" fillId="0" borderId="29" xfId="49" applyFont="1" applyBorder="1" applyAlignment="1">
      <alignment vertical="center"/>
    </xf>
    <xf numFmtId="38" fontId="24" fillId="0" borderId="30" xfId="49" applyFont="1" applyBorder="1" applyAlignment="1">
      <alignment vertical="center"/>
    </xf>
    <xf numFmtId="38" fontId="24" fillId="0" borderId="33" xfId="49" applyFont="1" applyBorder="1" applyAlignment="1">
      <alignment vertical="center"/>
    </xf>
    <xf numFmtId="197" fontId="24" fillId="0" borderId="15" xfId="49" applyNumberFormat="1" applyFont="1" applyFill="1" applyBorder="1" applyAlignment="1">
      <alignment vertical="center"/>
    </xf>
    <xf numFmtId="197" fontId="24" fillId="0" borderId="18" xfId="49" applyNumberFormat="1" applyFont="1" applyFill="1" applyBorder="1" applyAlignment="1">
      <alignment horizontal="right" vertical="center"/>
    </xf>
    <xf numFmtId="197" fontId="24" fillId="0" borderId="16" xfId="49" applyNumberFormat="1" applyFont="1" applyFill="1" applyBorder="1" applyAlignment="1">
      <alignment vertical="center"/>
    </xf>
    <xf numFmtId="197" fontId="24" fillId="0" borderId="15" xfId="49" applyNumberFormat="1" applyFont="1" applyFill="1" applyBorder="1" applyAlignment="1">
      <alignment horizontal="right" vertical="center"/>
    </xf>
    <xf numFmtId="197" fontId="24" fillId="0" borderId="34" xfId="49" applyNumberFormat="1" applyFont="1" applyFill="1" applyBorder="1" applyAlignment="1">
      <alignment horizontal="right" vertical="center"/>
    </xf>
    <xf numFmtId="197" fontId="24" fillId="0" borderId="35" xfId="49" applyNumberFormat="1" applyFont="1" applyFill="1" applyBorder="1" applyAlignment="1">
      <alignment horizontal="right" vertical="center"/>
    </xf>
    <xf numFmtId="176" fontId="24" fillId="0" borderId="0" xfId="49" applyNumberFormat="1" applyFont="1" applyAlignment="1">
      <alignment vertical="center" wrapText="1"/>
    </xf>
    <xf numFmtId="38" fontId="24" fillId="0" borderId="17" xfId="49" applyFont="1" applyBorder="1" applyAlignment="1">
      <alignment horizontal="center" vertical="center"/>
    </xf>
    <xf numFmtId="38" fontId="24" fillId="0" borderId="16" xfId="49" applyFont="1" applyBorder="1" applyAlignment="1">
      <alignment horizontal="center" vertical="center"/>
    </xf>
    <xf numFmtId="176" fontId="25" fillId="0" borderId="0" xfId="49" applyNumberFormat="1" applyFont="1" applyAlignment="1">
      <alignment vertical="center" wrapText="1"/>
    </xf>
    <xf numFmtId="0" fontId="25" fillId="0" borderId="0" xfId="0" applyFont="1" applyAlignment="1">
      <alignment vertical="center"/>
    </xf>
    <xf numFmtId="38" fontId="25" fillId="0" borderId="28" xfId="49" applyFont="1" applyFill="1" applyBorder="1" applyAlignment="1">
      <alignment vertical="center"/>
    </xf>
    <xf numFmtId="38" fontId="25" fillId="0" borderId="23" xfId="49" applyFont="1" applyFill="1" applyBorder="1" applyAlignment="1">
      <alignment vertical="center"/>
    </xf>
    <xf numFmtId="38" fontId="25" fillId="0" borderId="23" xfId="49" applyFont="1" applyFill="1" applyBorder="1" applyAlignment="1">
      <alignment vertical="center" textRotation="255"/>
    </xf>
    <xf numFmtId="38" fontId="25" fillId="0" borderId="26" xfId="49" applyFont="1" applyFill="1" applyBorder="1" applyAlignment="1">
      <alignment vertical="center" textRotation="255"/>
    </xf>
    <xf numFmtId="38" fontId="25" fillId="0" borderId="0" xfId="49" applyFont="1" applyFill="1" applyBorder="1" applyAlignment="1">
      <alignment vertical="center" textRotation="255"/>
    </xf>
    <xf numFmtId="38" fontId="25" fillId="0" borderId="27" xfId="49" applyFont="1" applyFill="1" applyBorder="1" applyAlignment="1">
      <alignment vertical="center" textRotation="255"/>
    </xf>
    <xf numFmtId="38" fontId="25" fillId="0" borderId="13" xfId="49" applyFont="1" applyFill="1" applyBorder="1" applyAlignment="1">
      <alignment vertical="center" textRotation="255"/>
    </xf>
    <xf numFmtId="38" fontId="24" fillId="18" borderId="17" xfId="49" applyFont="1" applyFill="1" applyBorder="1" applyAlignment="1">
      <alignment horizontal="center" vertical="center"/>
    </xf>
    <xf numFmtId="197" fontId="24" fillId="18" borderId="17" xfId="49" applyNumberFormat="1" applyFont="1" applyFill="1" applyBorder="1" applyAlignment="1">
      <alignment vertical="center"/>
    </xf>
    <xf numFmtId="197" fontId="24" fillId="18" borderId="15" xfId="49" applyNumberFormat="1" applyFont="1" applyFill="1" applyBorder="1" applyAlignment="1">
      <alignment vertical="center"/>
    </xf>
    <xf numFmtId="38" fontId="24" fillId="18" borderId="10" xfId="49" applyFont="1" applyFill="1" applyBorder="1" applyAlignment="1">
      <alignment vertical="center"/>
    </xf>
    <xf numFmtId="38" fontId="24" fillId="18" borderId="0" xfId="49" applyFont="1" applyFill="1" applyBorder="1" applyAlignment="1">
      <alignment vertical="center"/>
    </xf>
    <xf numFmtId="38" fontId="24" fillId="18" borderId="16" xfId="49" applyFont="1" applyFill="1" applyBorder="1" applyAlignment="1">
      <alignment horizontal="center" vertical="center"/>
    </xf>
    <xf numFmtId="197" fontId="24" fillId="18" borderId="16" xfId="49" applyNumberFormat="1" applyFont="1" applyFill="1" applyBorder="1" applyAlignment="1">
      <alignment vertical="center"/>
    </xf>
    <xf numFmtId="38" fontId="24" fillId="18" borderId="11" xfId="49" applyFont="1" applyFill="1" applyBorder="1" applyAlignment="1">
      <alignment horizontal="center" vertical="center"/>
    </xf>
    <xf numFmtId="38" fontId="24" fillId="18" borderId="26" xfId="49" applyFont="1" applyFill="1" applyBorder="1" applyAlignment="1">
      <alignment horizontal="center" vertical="center" textRotation="255"/>
    </xf>
    <xf numFmtId="38" fontId="24" fillId="18" borderId="21" xfId="49" applyFont="1" applyFill="1" applyBorder="1" applyAlignment="1">
      <alignment vertical="center"/>
    </xf>
    <xf numFmtId="38" fontId="24" fillId="18" borderId="27" xfId="49" applyFont="1" applyFill="1" applyBorder="1" applyAlignment="1">
      <alignment horizontal="center" vertical="center" textRotation="255"/>
    </xf>
    <xf numFmtId="38" fontId="24" fillId="18" borderId="13" xfId="49" applyFont="1" applyFill="1" applyBorder="1" applyAlignment="1">
      <alignment vertical="center"/>
    </xf>
    <xf numFmtId="38" fontId="24" fillId="18" borderId="22" xfId="49" applyFont="1" applyFill="1" applyBorder="1" applyAlignment="1">
      <alignment vertical="center"/>
    </xf>
    <xf numFmtId="38" fontId="24" fillId="18" borderId="12" xfId="49" applyFont="1" applyFill="1" applyBorder="1" applyAlignment="1">
      <alignment vertical="center"/>
    </xf>
    <xf numFmtId="38" fontId="27" fillId="0" borderId="0" xfId="49" applyFont="1" applyAlignment="1">
      <alignment vertical="center"/>
    </xf>
    <xf numFmtId="0" fontId="25" fillId="18" borderId="20" xfId="63" applyFont="1" applyFill="1" applyBorder="1" applyAlignment="1">
      <alignment horizontal="left" vertical="center"/>
      <protection/>
    </xf>
    <xf numFmtId="38" fontId="24" fillId="18" borderId="15" xfId="49" applyFont="1" applyFill="1" applyBorder="1" applyAlignment="1">
      <alignment horizontal="center" vertical="center"/>
    </xf>
    <xf numFmtId="38" fontId="25" fillId="18" borderId="0" xfId="49" applyFont="1" applyFill="1" applyBorder="1" applyAlignment="1">
      <alignment vertical="center"/>
    </xf>
    <xf numFmtId="38" fontId="25" fillId="18" borderId="0" xfId="49" applyFont="1" applyFill="1" applyBorder="1" applyAlignment="1">
      <alignment horizontal="left" vertical="center"/>
    </xf>
    <xf numFmtId="38" fontId="25" fillId="18" borderId="21" xfId="49" applyFont="1" applyFill="1" applyBorder="1" applyAlignment="1">
      <alignment horizontal="left" vertical="center"/>
    </xf>
    <xf numFmtId="38" fontId="25" fillId="18" borderId="13" xfId="49" applyFont="1" applyFill="1" applyBorder="1" applyAlignment="1">
      <alignment vertical="center"/>
    </xf>
    <xf numFmtId="38" fontId="25" fillId="18" borderId="13" xfId="49" applyFont="1" applyFill="1" applyBorder="1" applyAlignment="1">
      <alignment horizontal="left" vertical="center"/>
    </xf>
    <xf numFmtId="38" fontId="25" fillId="18" borderId="22" xfId="49" applyFont="1" applyFill="1" applyBorder="1" applyAlignment="1">
      <alignment horizontal="left" vertical="center"/>
    </xf>
    <xf numFmtId="38" fontId="25" fillId="18" borderId="20" xfId="49" applyFont="1" applyFill="1" applyBorder="1" applyAlignment="1">
      <alignment horizontal="left" vertical="center"/>
    </xf>
    <xf numFmtId="38" fontId="25" fillId="18" borderId="10" xfId="49" applyFont="1" applyFill="1" applyBorder="1" applyAlignment="1">
      <alignment vertical="center"/>
    </xf>
    <xf numFmtId="38" fontId="25" fillId="18" borderId="12" xfId="49" applyFont="1" applyFill="1" applyBorder="1" applyAlignment="1">
      <alignment vertical="center"/>
    </xf>
    <xf numFmtId="38" fontId="25" fillId="18" borderId="23" xfId="49" applyFont="1" applyFill="1" applyBorder="1" applyAlignment="1">
      <alignment vertical="center"/>
    </xf>
    <xf numFmtId="38" fontId="25" fillId="18" borderId="28" xfId="49" applyFont="1" applyFill="1" applyBorder="1" applyAlignment="1">
      <alignment vertical="center"/>
    </xf>
    <xf numFmtId="38" fontId="25" fillId="18" borderId="26" xfId="49" applyFont="1" applyFill="1" applyBorder="1" applyAlignment="1">
      <alignment horizontal="left" vertical="center"/>
    </xf>
    <xf numFmtId="38" fontId="25" fillId="18" borderId="27" xfId="49" applyFont="1" applyFill="1" applyBorder="1" applyAlignment="1">
      <alignment horizontal="left" vertical="center"/>
    </xf>
    <xf numFmtId="197" fontId="24" fillId="0" borderId="14" xfId="49" applyNumberFormat="1" applyFont="1" applyFill="1" applyBorder="1" applyAlignment="1">
      <alignment horizontal="right" vertical="center"/>
    </xf>
    <xf numFmtId="197" fontId="24" fillId="0" borderId="36" xfId="49" applyNumberFormat="1" applyFont="1" applyFill="1" applyBorder="1" applyAlignment="1">
      <alignment horizontal="right" vertical="center"/>
    </xf>
    <xf numFmtId="197" fontId="24" fillId="0" borderId="37" xfId="49" applyNumberFormat="1" applyFont="1" applyFill="1" applyBorder="1" applyAlignment="1">
      <alignment horizontal="right" vertical="center"/>
    </xf>
    <xf numFmtId="197" fontId="24" fillId="0" borderId="38" xfId="49" applyNumberFormat="1" applyFont="1" applyFill="1" applyBorder="1" applyAlignment="1">
      <alignment horizontal="right" vertical="center"/>
    </xf>
    <xf numFmtId="197" fontId="24" fillId="18" borderId="15" xfId="49" applyNumberFormat="1" applyFont="1" applyFill="1" applyBorder="1" applyAlignment="1">
      <alignment horizontal="right" vertical="center"/>
    </xf>
    <xf numFmtId="197" fontId="24" fillId="18" borderId="18" xfId="49" applyNumberFormat="1" applyFont="1" applyFill="1" applyBorder="1" applyAlignment="1">
      <alignment horizontal="right" vertical="center"/>
    </xf>
    <xf numFmtId="197" fontId="24" fillId="18" borderId="37" xfId="49" applyNumberFormat="1" applyFont="1" applyFill="1" applyBorder="1" applyAlignment="1">
      <alignment horizontal="right" vertical="center"/>
    </xf>
    <xf numFmtId="197" fontId="24" fillId="18" borderId="34" xfId="49" applyNumberFormat="1" applyFont="1" applyFill="1" applyBorder="1" applyAlignment="1">
      <alignment horizontal="right" vertical="center"/>
    </xf>
    <xf numFmtId="197" fontId="24" fillId="18" borderId="38" xfId="49" applyNumberFormat="1" applyFont="1" applyFill="1" applyBorder="1" applyAlignment="1">
      <alignment horizontal="right" vertical="center"/>
    </xf>
    <xf numFmtId="197" fontId="24" fillId="0" borderId="32" xfId="49" applyNumberFormat="1" applyFont="1" applyFill="1" applyBorder="1" applyAlignment="1">
      <alignment horizontal="right" vertical="center"/>
    </xf>
    <xf numFmtId="197" fontId="24" fillId="0" borderId="39" xfId="49" applyNumberFormat="1" applyFont="1" applyFill="1" applyBorder="1" applyAlignment="1">
      <alignment horizontal="right" vertical="center"/>
    </xf>
    <xf numFmtId="197" fontId="24" fillId="0" borderId="17" xfId="49" applyNumberFormat="1" applyFont="1" applyFill="1" applyBorder="1" applyAlignment="1">
      <alignment vertical="center"/>
    </xf>
    <xf numFmtId="197" fontId="24" fillId="0" borderId="11" xfId="49" applyNumberFormat="1" applyFont="1" applyFill="1" applyBorder="1" applyAlignment="1">
      <alignment vertical="center"/>
    </xf>
    <xf numFmtId="197" fontId="24" fillId="18" borderId="11" xfId="49" applyNumberFormat="1" applyFont="1" applyFill="1" applyBorder="1" applyAlignment="1">
      <alignment vertical="center"/>
    </xf>
    <xf numFmtId="216" fontId="24" fillId="18" borderId="11" xfId="49" applyNumberFormat="1" applyFont="1" applyFill="1" applyBorder="1" applyAlignment="1">
      <alignment horizontal="right" vertical="center"/>
    </xf>
    <xf numFmtId="197" fontId="32" fillId="0" borderId="15" xfId="49" applyNumberFormat="1" applyFont="1" applyFill="1" applyBorder="1" applyAlignment="1">
      <alignment vertical="center"/>
    </xf>
    <xf numFmtId="195" fontId="24" fillId="18" borderId="17" xfId="49" applyNumberFormat="1" applyFont="1" applyFill="1" applyBorder="1" applyAlignment="1">
      <alignment horizontal="right" vertical="center"/>
    </xf>
    <xf numFmtId="195" fontId="24" fillId="18" borderId="16" xfId="49" applyNumberFormat="1" applyFont="1" applyFill="1" applyBorder="1" applyAlignment="1">
      <alignment horizontal="right" vertical="center"/>
    </xf>
    <xf numFmtId="176" fontId="24" fillId="18" borderId="25" xfId="49" applyNumberFormat="1" applyFont="1" applyFill="1" applyBorder="1" applyAlignment="1">
      <alignment horizontal="center" vertical="center"/>
    </xf>
    <xf numFmtId="197" fontId="24" fillId="0" borderId="34" xfId="49" applyNumberFormat="1" applyFont="1" applyFill="1" applyBorder="1" applyAlignment="1">
      <alignment vertical="center"/>
    </xf>
    <xf numFmtId="197" fontId="24" fillId="0" borderId="40" xfId="49" applyNumberFormat="1" applyFont="1" applyFill="1" applyBorder="1" applyAlignment="1">
      <alignment vertical="center"/>
    </xf>
    <xf numFmtId="197" fontId="24" fillId="0" borderId="41" xfId="49" applyNumberFormat="1" applyFont="1" applyFill="1" applyBorder="1" applyAlignment="1">
      <alignment vertical="center"/>
    </xf>
    <xf numFmtId="197" fontId="24" fillId="18" borderId="34" xfId="49" applyNumberFormat="1" applyFont="1" applyFill="1" applyBorder="1" applyAlignment="1">
      <alignment vertical="center"/>
    </xf>
    <xf numFmtId="197" fontId="24" fillId="18" borderId="40" xfId="49" applyNumberFormat="1" applyFont="1" applyFill="1" applyBorder="1" applyAlignment="1">
      <alignment vertical="center"/>
    </xf>
    <xf numFmtId="197" fontId="24" fillId="18" borderId="41" xfId="49" applyNumberFormat="1" applyFont="1" applyFill="1" applyBorder="1" applyAlignment="1">
      <alignment vertical="center"/>
    </xf>
    <xf numFmtId="195" fontId="24" fillId="18" borderId="42" xfId="49" applyNumberFormat="1" applyFont="1" applyFill="1" applyBorder="1" applyAlignment="1">
      <alignment horizontal="right" vertical="center"/>
    </xf>
    <xf numFmtId="195" fontId="24" fillId="18" borderId="40" xfId="49" applyNumberFormat="1" applyFont="1" applyFill="1" applyBorder="1" applyAlignment="1">
      <alignment horizontal="right" vertical="center"/>
    </xf>
    <xf numFmtId="216" fontId="24" fillId="18" borderId="41" xfId="49" applyNumberFormat="1" applyFont="1" applyFill="1" applyBorder="1" applyAlignment="1">
      <alignment horizontal="right" vertical="center"/>
    </xf>
    <xf numFmtId="197" fontId="32" fillId="0" borderId="34" xfId="49" applyNumberFormat="1" applyFont="1" applyFill="1" applyBorder="1" applyAlignment="1">
      <alignment vertical="center"/>
    </xf>
    <xf numFmtId="38" fontId="24" fillId="0" borderId="32" xfId="49" applyFont="1" applyBorder="1" applyAlignment="1">
      <alignment horizontal="center" vertical="center"/>
    </xf>
    <xf numFmtId="197" fontId="24" fillId="0" borderId="32" xfId="49" applyNumberFormat="1" applyFont="1" applyFill="1" applyBorder="1" applyAlignment="1">
      <alignment vertical="center"/>
    </xf>
    <xf numFmtId="197" fontId="24" fillId="0" borderId="39" xfId="49" applyNumberFormat="1" applyFont="1" applyFill="1" applyBorder="1" applyAlignment="1">
      <alignment vertical="center"/>
    </xf>
    <xf numFmtId="197" fontId="24" fillId="18" borderId="14" xfId="49" applyNumberFormat="1" applyFont="1" applyFill="1" applyBorder="1" applyAlignment="1">
      <alignment vertical="center"/>
    </xf>
    <xf numFmtId="38" fontId="24" fillId="0" borderId="0" xfId="49" applyFont="1" applyBorder="1" applyAlignment="1">
      <alignment horizontal="center" vertical="center"/>
    </xf>
    <xf numFmtId="197" fontId="24" fillId="0" borderId="42" xfId="49" applyNumberFormat="1" applyFont="1" applyFill="1" applyBorder="1" applyAlignment="1">
      <alignment vertical="center"/>
    </xf>
    <xf numFmtId="197" fontId="24" fillId="0" borderId="0" xfId="49" applyNumberFormat="1" applyFont="1" applyFill="1" applyBorder="1" applyAlignment="1">
      <alignment vertical="center"/>
    </xf>
    <xf numFmtId="197" fontId="24" fillId="18" borderId="17" xfId="49" applyNumberFormat="1" applyFont="1" applyFill="1" applyBorder="1" applyAlignment="1">
      <alignment horizontal="right" vertical="center"/>
    </xf>
    <xf numFmtId="197" fontId="24" fillId="18" borderId="42" xfId="49" applyNumberFormat="1" applyFont="1" applyFill="1" applyBorder="1" applyAlignment="1">
      <alignment horizontal="right" vertical="center"/>
    </xf>
    <xf numFmtId="197" fontId="24" fillId="18" borderId="16" xfId="49" applyNumberFormat="1" applyFont="1" applyFill="1" applyBorder="1" applyAlignment="1">
      <alignment horizontal="right" vertical="center"/>
    </xf>
    <xf numFmtId="197" fontId="24" fillId="18" borderId="40" xfId="49" applyNumberFormat="1" applyFont="1" applyFill="1" applyBorder="1" applyAlignment="1">
      <alignment horizontal="right" vertical="center"/>
    </xf>
    <xf numFmtId="197" fontId="24" fillId="0" borderId="17" xfId="49" applyNumberFormat="1" applyFont="1" applyFill="1" applyBorder="1" applyAlignment="1">
      <alignment horizontal="right" vertical="center"/>
    </xf>
    <xf numFmtId="197" fontId="24" fillId="0" borderId="16" xfId="49" applyNumberFormat="1" applyFont="1" applyFill="1" applyBorder="1" applyAlignment="1">
      <alignment horizontal="right" vertical="center"/>
    </xf>
    <xf numFmtId="197" fontId="24" fillId="0" borderId="40" xfId="49" applyNumberFormat="1" applyFont="1" applyFill="1" applyBorder="1" applyAlignment="1">
      <alignment horizontal="right" vertical="center"/>
    </xf>
    <xf numFmtId="38" fontId="33" fillId="0" borderId="0" xfId="49" applyFont="1" applyAlignment="1">
      <alignment vertical="center"/>
    </xf>
    <xf numFmtId="0" fontId="0" fillId="0" borderId="0" xfId="0" applyFill="1" applyAlignment="1">
      <alignment vertical="center"/>
    </xf>
    <xf numFmtId="38" fontId="25" fillId="0" borderId="14" xfId="49" applyFont="1" applyFill="1" applyBorder="1" applyAlignment="1">
      <alignment vertical="center"/>
    </xf>
    <xf numFmtId="197" fontId="24" fillId="0" borderId="11" xfId="49" applyNumberFormat="1" applyFont="1" applyFill="1" applyBorder="1" applyAlignment="1">
      <alignment horizontal="right" vertical="center"/>
    </xf>
    <xf numFmtId="38" fontId="24" fillId="0" borderId="19" xfId="49" applyFont="1" applyBorder="1" applyAlignment="1">
      <alignment horizontal="left" vertical="center"/>
    </xf>
    <xf numFmtId="38" fontId="24" fillId="0" borderId="23" xfId="49" applyFont="1" applyBorder="1" applyAlignment="1">
      <alignment horizontal="left" vertical="center"/>
    </xf>
    <xf numFmtId="38" fontId="24" fillId="18" borderId="19" xfId="49" applyFont="1" applyFill="1" applyBorder="1" applyAlignment="1">
      <alignment horizontal="left" vertical="center"/>
    </xf>
    <xf numFmtId="38" fontId="24" fillId="18" borderId="23" xfId="49" applyFont="1" applyFill="1" applyBorder="1" applyAlignment="1">
      <alignment horizontal="left" vertical="center"/>
    </xf>
    <xf numFmtId="38" fontId="24" fillId="18" borderId="28" xfId="49" applyFont="1" applyFill="1" applyBorder="1" applyAlignment="1">
      <alignment horizontal="left" vertical="center"/>
    </xf>
    <xf numFmtId="38" fontId="24" fillId="18" borderId="20" xfId="49" applyFont="1" applyFill="1" applyBorder="1" applyAlignment="1">
      <alignment horizontal="left" vertical="center"/>
    </xf>
    <xf numFmtId="38" fontId="24" fillId="18" borderId="43" xfId="49" applyFont="1" applyFill="1" applyBorder="1" applyAlignment="1">
      <alignment horizontal="center" vertical="center" textRotation="255"/>
    </xf>
    <xf numFmtId="38" fontId="24" fillId="18" borderId="44" xfId="49" applyFont="1" applyFill="1" applyBorder="1" applyAlignment="1">
      <alignment horizontal="center" vertical="center" textRotation="255"/>
    </xf>
    <xf numFmtId="38" fontId="24" fillId="18" borderId="45" xfId="49" applyFont="1" applyFill="1" applyBorder="1" applyAlignment="1">
      <alignment horizontal="center" vertical="center" textRotation="255"/>
    </xf>
    <xf numFmtId="38" fontId="24" fillId="0" borderId="28" xfId="49" applyFont="1" applyBorder="1" applyAlignment="1">
      <alignment horizontal="left" vertical="center"/>
    </xf>
    <xf numFmtId="38" fontId="24" fillId="18" borderId="17" xfId="49" applyFont="1" applyFill="1" applyBorder="1" applyAlignment="1">
      <alignment horizontal="center" vertical="center" textRotation="255"/>
    </xf>
    <xf numFmtId="38" fontId="24" fillId="18" borderId="14" xfId="49" applyFont="1" applyFill="1" applyBorder="1" applyAlignment="1">
      <alignment horizontal="center" vertical="center" textRotation="255"/>
    </xf>
    <xf numFmtId="38" fontId="24" fillId="18" borderId="37" xfId="49" applyFont="1" applyFill="1" applyBorder="1" applyAlignment="1">
      <alignment horizontal="center" vertical="center" textRotation="255"/>
    </xf>
    <xf numFmtId="38" fontId="24" fillId="0" borderId="20" xfId="49" applyFont="1" applyBorder="1" applyAlignment="1">
      <alignment horizontal="left" vertical="center"/>
    </xf>
    <xf numFmtId="38" fontId="24" fillId="18" borderId="46" xfId="49" applyFont="1" applyFill="1" applyBorder="1" applyAlignment="1">
      <alignment horizontal="center" vertical="center"/>
    </xf>
    <xf numFmtId="38" fontId="24" fillId="18" borderId="47" xfId="49" applyFont="1" applyFill="1" applyBorder="1" applyAlignment="1">
      <alignment horizontal="center" vertical="center"/>
    </xf>
    <xf numFmtId="38" fontId="24" fillId="18" borderId="48" xfId="49" applyFont="1" applyFill="1" applyBorder="1" applyAlignment="1">
      <alignment horizontal="center" vertical="center"/>
    </xf>
    <xf numFmtId="38" fontId="24" fillId="0" borderId="10" xfId="49" applyFont="1" applyBorder="1" applyAlignment="1">
      <alignment horizontal="center" vertical="center"/>
    </xf>
    <xf numFmtId="38" fontId="24" fillId="0" borderId="0" xfId="49" applyFont="1" applyBorder="1" applyAlignment="1">
      <alignment horizontal="center" vertical="center"/>
    </xf>
    <xf numFmtId="38" fontId="24" fillId="0" borderId="21" xfId="49" applyFont="1" applyBorder="1" applyAlignment="1">
      <alignment horizontal="center" vertical="center"/>
    </xf>
    <xf numFmtId="38" fontId="25" fillId="0" borderId="19" xfId="49" applyFont="1" applyFill="1" applyBorder="1" applyAlignment="1">
      <alignment horizontal="left" vertical="center"/>
    </xf>
    <xf numFmtId="38" fontId="25" fillId="0" borderId="23" xfId="49" applyFont="1" applyFill="1" applyBorder="1" applyAlignment="1">
      <alignment horizontal="left" vertical="center"/>
    </xf>
    <xf numFmtId="0" fontId="25" fillId="0" borderId="20" xfId="63" applyFont="1" applyBorder="1" applyAlignment="1">
      <alignment horizontal="left" vertical="center"/>
      <protection/>
    </xf>
    <xf numFmtId="38" fontId="25" fillId="18" borderId="19" xfId="49" applyFont="1" applyFill="1" applyBorder="1" applyAlignment="1">
      <alignment horizontal="left" vertical="center"/>
    </xf>
    <xf numFmtId="38" fontId="25" fillId="18" borderId="23" xfId="49" applyFont="1" applyFill="1" applyBorder="1" applyAlignment="1">
      <alignment horizontal="left" vertical="center"/>
    </xf>
    <xf numFmtId="38" fontId="25" fillId="0" borderId="28" xfId="49" applyFont="1" applyFill="1" applyBorder="1" applyAlignment="1">
      <alignment horizontal="left" vertical="center"/>
    </xf>
    <xf numFmtId="38" fontId="25" fillId="0" borderId="26" xfId="49" applyFont="1" applyFill="1" applyBorder="1" applyAlignment="1">
      <alignment horizontal="left" vertical="center"/>
    </xf>
    <xf numFmtId="0" fontId="25" fillId="0" borderId="0" xfId="63" applyFont="1" applyBorder="1" applyAlignment="1">
      <alignment vertical="center"/>
      <protection/>
    </xf>
    <xf numFmtId="38" fontId="25" fillId="18" borderId="43" xfId="49" applyFont="1" applyFill="1" applyBorder="1" applyAlignment="1">
      <alignment horizontal="center" vertical="center" textRotation="255"/>
    </xf>
    <xf numFmtId="38" fontId="25" fillId="18" borderId="44" xfId="49" applyFont="1" applyFill="1" applyBorder="1" applyAlignment="1">
      <alignment horizontal="center" vertical="center" textRotation="255"/>
    </xf>
    <xf numFmtId="38" fontId="25" fillId="18" borderId="45" xfId="49" applyFont="1" applyFill="1" applyBorder="1" applyAlignment="1">
      <alignment horizontal="center" vertical="center" textRotation="255"/>
    </xf>
    <xf numFmtId="176" fontId="25" fillId="0" borderId="30" xfId="49" applyNumberFormat="1" applyFont="1" applyBorder="1" applyAlignment="1">
      <alignment horizontal="right" vertical="center" wrapText="1"/>
    </xf>
    <xf numFmtId="38" fontId="25" fillId="18" borderId="46" xfId="49" applyFont="1" applyFill="1" applyBorder="1" applyAlignment="1">
      <alignment horizontal="center" vertical="center" shrinkToFit="1"/>
    </xf>
    <xf numFmtId="38" fontId="25" fillId="18" borderId="47" xfId="49" applyFont="1" applyFill="1" applyBorder="1" applyAlignment="1">
      <alignment horizontal="center" vertical="center" shrinkToFit="1"/>
    </xf>
    <xf numFmtId="38" fontId="25" fillId="18" borderId="48" xfId="49" applyFont="1" applyFill="1" applyBorder="1" applyAlignment="1">
      <alignment horizontal="center" vertical="center" shrinkToFit="1"/>
    </xf>
    <xf numFmtId="38" fontId="25" fillId="0" borderId="10" xfId="49" applyFont="1" applyFill="1" applyBorder="1" applyAlignment="1">
      <alignment horizontal="left" vertical="center"/>
    </xf>
    <xf numFmtId="38" fontId="25" fillId="0" borderId="0" xfId="49" applyFont="1" applyFill="1" applyBorder="1" applyAlignment="1">
      <alignment horizontal="left" vertical="center"/>
    </xf>
    <xf numFmtId="0" fontId="25" fillId="18" borderId="23" xfId="63" applyFont="1" applyFill="1" applyBorder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H20決算概況（決算一覧：法非適）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view="pageBreakPreview" zoomScaleNormal="85" zoomScaleSheetLayoutView="10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L71" sqref="L71"/>
    </sheetView>
  </sheetViews>
  <sheetFormatPr defaultColWidth="8.796875" defaultRowHeight="15"/>
  <cols>
    <col min="1" max="2" width="3.59765625" style="1" customWidth="1"/>
    <col min="3" max="3" width="3.69921875" style="1" customWidth="1"/>
    <col min="4" max="4" width="3.59765625" style="1" customWidth="1"/>
    <col min="5" max="5" width="7.59765625" style="1" customWidth="1"/>
    <col min="6" max="6" width="5.5" style="1" bestFit="1" customWidth="1"/>
    <col min="7" max="11" width="16.59765625" style="2" customWidth="1"/>
    <col min="12" max="12" width="17.19921875" style="2" customWidth="1"/>
  </cols>
  <sheetData>
    <row r="1" spans="1:12" ht="24">
      <c r="A1" s="82" t="s">
        <v>38</v>
      </c>
      <c r="L1" s="56"/>
    </row>
    <row r="2" ht="19.5" customHeight="1" thickBot="1">
      <c r="L2" s="56" t="s">
        <v>47</v>
      </c>
    </row>
    <row r="3" spans="1:12" ht="19.5" customHeight="1">
      <c r="A3" s="159" t="s">
        <v>1</v>
      </c>
      <c r="B3" s="160"/>
      <c r="C3" s="160"/>
      <c r="D3" s="160"/>
      <c r="E3" s="161"/>
      <c r="F3" s="43" t="s">
        <v>2</v>
      </c>
      <c r="G3" s="44" t="s">
        <v>3</v>
      </c>
      <c r="H3" s="44" t="s">
        <v>40</v>
      </c>
      <c r="I3" s="44" t="s">
        <v>36</v>
      </c>
      <c r="J3" s="44" t="s">
        <v>41</v>
      </c>
      <c r="K3" s="44" t="s">
        <v>54</v>
      </c>
      <c r="L3" s="116" t="s">
        <v>0</v>
      </c>
    </row>
    <row r="4" spans="1:12" ht="19.5" customHeight="1">
      <c r="A4" s="151" t="s">
        <v>4</v>
      </c>
      <c r="B4" s="145" t="s">
        <v>5</v>
      </c>
      <c r="C4" s="146"/>
      <c r="D4" s="146"/>
      <c r="E4" s="146"/>
      <c r="F4" s="57" t="s">
        <v>65</v>
      </c>
      <c r="G4" s="109">
        <f aca="true" t="shared" si="0" ref="G4:G32">SUM(H4:L4)</f>
        <v>125980523</v>
      </c>
      <c r="H4" s="50">
        <v>19955559</v>
      </c>
      <c r="I4" s="50">
        <v>137053</v>
      </c>
      <c r="J4" s="50">
        <v>507860</v>
      </c>
      <c r="K4" s="50">
        <v>66232223</v>
      </c>
      <c r="L4" s="117">
        <v>39147828</v>
      </c>
    </row>
    <row r="5" spans="1:12" ht="19.5" customHeight="1">
      <c r="A5" s="152"/>
      <c r="B5" s="4"/>
      <c r="C5" s="5"/>
      <c r="D5" s="5"/>
      <c r="E5" s="5"/>
      <c r="F5" s="58" t="s">
        <v>66</v>
      </c>
      <c r="G5" s="52">
        <f t="shared" si="0"/>
        <v>125462358</v>
      </c>
      <c r="H5" s="52">
        <v>19233515</v>
      </c>
      <c r="I5" s="52">
        <v>126014</v>
      </c>
      <c r="J5" s="52">
        <v>493724</v>
      </c>
      <c r="K5" s="52">
        <v>66167130</v>
      </c>
      <c r="L5" s="118">
        <v>39441975</v>
      </c>
    </row>
    <row r="6" spans="1:12" ht="19.5" customHeight="1">
      <c r="A6" s="152"/>
      <c r="B6" s="4"/>
      <c r="C6" s="5"/>
      <c r="D6" s="5"/>
      <c r="E6" s="5"/>
      <c r="F6" s="6" t="s">
        <v>6</v>
      </c>
      <c r="G6" s="110">
        <f t="shared" si="0"/>
        <v>518165</v>
      </c>
      <c r="H6" s="110">
        <f>H4-H5</f>
        <v>722044</v>
      </c>
      <c r="I6" s="110">
        <f>I4-I5</f>
        <v>11039</v>
      </c>
      <c r="J6" s="110">
        <f>J4-J5</f>
        <v>14136</v>
      </c>
      <c r="K6" s="110">
        <f>K4-K5</f>
        <v>65093</v>
      </c>
      <c r="L6" s="119">
        <f>L4-L5</f>
        <v>-294147</v>
      </c>
    </row>
    <row r="7" spans="1:12" ht="19.5" customHeight="1">
      <c r="A7" s="152"/>
      <c r="B7" s="4"/>
      <c r="C7" s="145" t="s">
        <v>7</v>
      </c>
      <c r="D7" s="146"/>
      <c r="E7" s="146"/>
      <c r="F7" s="57" t="s">
        <v>64</v>
      </c>
      <c r="G7" s="109">
        <f t="shared" si="0"/>
        <v>84030397</v>
      </c>
      <c r="H7" s="50">
        <v>15564414</v>
      </c>
      <c r="I7" s="50">
        <v>82985</v>
      </c>
      <c r="J7" s="50">
        <v>463835</v>
      </c>
      <c r="K7" s="50">
        <v>51277056</v>
      </c>
      <c r="L7" s="117">
        <v>16642107</v>
      </c>
    </row>
    <row r="8" spans="1:12" ht="19.5" customHeight="1">
      <c r="A8" s="152"/>
      <c r="B8" s="4"/>
      <c r="C8" s="162" t="s">
        <v>8</v>
      </c>
      <c r="D8" s="163"/>
      <c r="E8" s="164"/>
      <c r="F8" s="58" t="s">
        <v>63</v>
      </c>
      <c r="G8" s="52">
        <f t="shared" si="0"/>
        <v>83574156</v>
      </c>
      <c r="H8" s="52">
        <v>15793625</v>
      </c>
      <c r="I8" s="52">
        <v>78936</v>
      </c>
      <c r="J8" s="52">
        <v>463068</v>
      </c>
      <c r="K8" s="52">
        <v>50474201</v>
      </c>
      <c r="L8" s="118">
        <v>16764326</v>
      </c>
    </row>
    <row r="9" spans="1:12" ht="19.5" customHeight="1">
      <c r="A9" s="152"/>
      <c r="B9" s="4"/>
      <c r="C9" s="7"/>
      <c r="D9" s="8"/>
      <c r="E9" s="8"/>
      <c r="F9" s="6" t="s">
        <v>6</v>
      </c>
      <c r="G9" s="110">
        <f t="shared" si="0"/>
        <v>456241</v>
      </c>
      <c r="H9" s="110">
        <f>H7-H8</f>
        <v>-229211</v>
      </c>
      <c r="I9" s="110">
        <f>I7-I8</f>
        <v>4049</v>
      </c>
      <c r="J9" s="110">
        <f>J7-J8</f>
        <v>767</v>
      </c>
      <c r="K9" s="110">
        <f>K7-K8</f>
        <v>802855</v>
      </c>
      <c r="L9" s="119">
        <f>L7-L8</f>
        <v>-122219</v>
      </c>
    </row>
    <row r="10" spans="1:12" ht="19.5" customHeight="1">
      <c r="A10" s="152"/>
      <c r="B10" s="4"/>
      <c r="C10" s="145" t="s">
        <v>9</v>
      </c>
      <c r="D10" s="146"/>
      <c r="E10" s="146"/>
      <c r="F10" s="57" t="s">
        <v>64</v>
      </c>
      <c r="G10" s="109">
        <f t="shared" si="0"/>
        <v>19844245</v>
      </c>
      <c r="H10" s="50">
        <v>420808</v>
      </c>
      <c r="I10" s="50">
        <v>40287</v>
      </c>
      <c r="J10" s="50">
        <v>0</v>
      </c>
      <c r="K10" s="50">
        <v>6656661</v>
      </c>
      <c r="L10" s="117">
        <v>12726489</v>
      </c>
    </row>
    <row r="11" spans="1:12" ht="19.5" customHeight="1">
      <c r="A11" s="152"/>
      <c r="B11" s="4"/>
      <c r="C11" s="4"/>
      <c r="D11" s="5"/>
      <c r="E11" s="5"/>
      <c r="F11" s="58" t="s">
        <v>63</v>
      </c>
      <c r="G11" s="52">
        <f t="shared" si="0"/>
        <v>19873608</v>
      </c>
      <c r="H11" s="52">
        <v>428734</v>
      </c>
      <c r="I11" s="52">
        <v>19100</v>
      </c>
      <c r="J11" s="52">
        <v>0</v>
      </c>
      <c r="K11" s="52">
        <v>6439438</v>
      </c>
      <c r="L11" s="118">
        <v>12986336</v>
      </c>
    </row>
    <row r="12" spans="1:12" ht="19.5" customHeight="1">
      <c r="A12" s="152"/>
      <c r="B12" s="9"/>
      <c r="C12" s="7"/>
      <c r="D12" s="8"/>
      <c r="E12" s="8"/>
      <c r="F12" s="6" t="s">
        <v>6</v>
      </c>
      <c r="G12" s="110">
        <f t="shared" si="0"/>
        <v>-29363</v>
      </c>
      <c r="H12" s="110">
        <f>H10-H11</f>
        <v>-7926</v>
      </c>
      <c r="I12" s="110">
        <f>I10-I11</f>
        <v>21187</v>
      </c>
      <c r="J12" s="110">
        <f>J10-J11</f>
        <v>0</v>
      </c>
      <c r="K12" s="110">
        <f>K10-K11</f>
        <v>217223</v>
      </c>
      <c r="L12" s="119">
        <f>L10-L11</f>
        <v>-259847</v>
      </c>
    </row>
    <row r="13" spans="1:12" ht="19.5" customHeight="1">
      <c r="A13" s="152"/>
      <c r="B13" s="4"/>
      <c r="C13" s="145" t="s">
        <v>62</v>
      </c>
      <c r="D13" s="146"/>
      <c r="E13" s="146"/>
      <c r="F13" s="57" t="s">
        <v>64</v>
      </c>
      <c r="G13" s="109">
        <f t="shared" si="0"/>
        <v>4178942</v>
      </c>
      <c r="H13" s="50">
        <v>140406</v>
      </c>
      <c r="I13" s="50">
        <v>0</v>
      </c>
      <c r="J13" s="50">
        <v>0</v>
      </c>
      <c r="K13" s="50">
        <v>4023727</v>
      </c>
      <c r="L13" s="117">
        <v>14809</v>
      </c>
    </row>
    <row r="14" spans="1:12" ht="19.5" customHeight="1">
      <c r="A14" s="152"/>
      <c r="B14" s="4"/>
      <c r="C14" s="4"/>
      <c r="D14" s="5"/>
      <c r="E14" s="5"/>
      <c r="F14" s="58" t="s">
        <v>63</v>
      </c>
      <c r="G14" s="52">
        <f t="shared" si="0"/>
        <v>5100606</v>
      </c>
      <c r="H14" s="52">
        <v>2407</v>
      </c>
      <c r="I14" s="52">
        <v>0</v>
      </c>
      <c r="J14" s="52">
        <v>0</v>
      </c>
      <c r="K14" s="52">
        <v>5070202</v>
      </c>
      <c r="L14" s="118">
        <v>27997</v>
      </c>
    </row>
    <row r="15" spans="1:12" ht="19.5" customHeight="1">
      <c r="A15" s="152"/>
      <c r="B15" s="9"/>
      <c r="C15" s="7"/>
      <c r="D15" s="8"/>
      <c r="E15" s="8"/>
      <c r="F15" s="6" t="s">
        <v>6</v>
      </c>
      <c r="G15" s="110">
        <f t="shared" si="0"/>
        <v>-921664</v>
      </c>
      <c r="H15" s="110">
        <f>H13-H14</f>
        <v>137999</v>
      </c>
      <c r="I15" s="110">
        <f>I13-I14</f>
        <v>0</v>
      </c>
      <c r="J15" s="110">
        <f>J13-J14</f>
        <v>0</v>
      </c>
      <c r="K15" s="110">
        <f>K13-K14</f>
        <v>-1046475</v>
      </c>
      <c r="L15" s="119">
        <f>L13-L14</f>
        <v>-13188</v>
      </c>
    </row>
    <row r="16" spans="1:12" ht="19.5" customHeight="1">
      <c r="A16" s="152"/>
      <c r="B16" s="4"/>
      <c r="C16" s="145" t="s">
        <v>52</v>
      </c>
      <c r="D16" s="146"/>
      <c r="E16" s="146"/>
      <c r="F16" s="57" t="s">
        <v>64</v>
      </c>
      <c r="G16" s="109">
        <f t="shared" si="0"/>
        <v>1076683</v>
      </c>
      <c r="H16" s="50">
        <v>781084</v>
      </c>
      <c r="I16" s="50">
        <v>13129</v>
      </c>
      <c r="J16" s="50">
        <v>17468</v>
      </c>
      <c r="K16" s="50">
        <v>63732</v>
      </c>
      <c r="L16" s="117">
        <v>201270</v>
      </c>
    </row>
    <row r="17" spans="1:12" ht="19.5" customHeight="1">
      <c r="A17" s="152"/>
      <c r="B17" s="4"/>
      <c r="C17" s="4"/>
      <c r="D17" s="5"/>
      <c r="E17" s="5"/>
      <c r="F17" s="58" t="s">
        <v>63</v>
      </c>
      <c r="G17" s="52">
        <f t="shared" si="0"/>
        <v>272677</v>
      </c>
      <c r="H17" s="52">
        <v>95196</v>
      </c>
      <c r="I17" s="52">
        <v>0</v>
      </c>
      <c r="J17" s="52">
        <v>0</v>
      </c>
      <c r="K17" s="52">
        <v>48852</v>
      </c>
      <c r="L17" s="118">
        <v>128629</v>
      </c>
    </row>
    <row r="18" spans="1:12" ht="19.5" customHeight="1">
      <c r="A18" s="152"/>
      <c r="B18" s="4"/>
      <c r="C18" s="7"/>
      <c r="D18" s="8"/>
      <c r="E18" s="8"/>
      <c r="F18" s="6" t="s">
        <v>6</v>
      </c>
      <c r="G18" s="110">
        <f t="shared" si="0"/>
        <v>804006</v>
      </c>
      <c r="H18" s="110">
        <f>H16-H17</f>
        <v>685888</v>
      </c>
      <c r="I18" s="110">
        <f>I16-I17</f>
        <v>13129</v>
      </c>
      <c r="J18" s="110">
        <f>J16-J17</f>
        <v>17468</v>
      </c>
      <c r="K18" s="110">
        <f>K16-K17</f>
        <v>14880</v>
      </c>
      <c r="L18" s="119">
        <f>L16-L17</f>
        <v>72641</v>
      </c>
    </row>
    <row r="19" spans="1:12" ht="19.5" customHeight="1">
      <c r="A19" s="152"/>
      <c r="B19" s="145" t="s">
        <v>12</v>
      </c>
      <c r="C19" s="146"/>
      <c r="D19" s="146"/>
      <c r="E19" s="146"/>
      <c r="F19" s="57" t="s">
        <v>64</v>
      </c>
      <c r="G19" s="109">
        <f t="shared" si="0"/>
        <v>118406311</v>
      </c>
      <c r="H19" s="50">
        <v>17169834</v>
      </c>
      <c r="I19" s="50">
        <v>123620</v>
      </c>
      <c r="J19" s="50">
        <v>325935</v>
      </c>
      <c r="K19" s="50">
        <v>65506770</v>
      </c>
      <c r="L19" s="117">
        <v>35280152</v>
      </c>
    </row>
    <row r="20" spans="1:12" ht="19.5" customHeight="1">
      <c r="A20" s="152"/>
      <c r="B20" s="4"/>
      <c r="C20" s="5"/>
      <c r="D20" s="5"/>
      <c r="E20" s="5"/>
      <c r="F20" s="58" t="s">
        <v>63</v>
      </c>
      <c r="G20" s="52">
        <f t="shared" si="0"/>
        <v>116478405</v>
      </c>
      <c r="H20" s="52">
        <v>17107413</v>
      </c>
      <c r="I20" s="52">
        <v>123495</v>
      </c>
      <c r="J20" s="52">
        <v>370647</v>
      </c>
      <c r="K20" s="52">
        <v>63457029</v>
      </c>
      <c r="L20" s="118">
        <v>35419821</v>
      </c>
    </row>
    <row r="21" spans="1:12" ht="19.5" customHeight="1">
      <c r="A21" s="152"/>
      <c r="B21" s="4"/>
      <c r="C21" s="5"/>
      <c r="D21" s="5"/>
      <c r="E21" s="5"/>
      <c r="F21" s="6" t="s">
        <v>6</v>
      </c>
      <c r="G21" s="110">
        <f t="shared" si="0"/>
        <v>1927906</v>
      </c>
      <c r="H21" s="110">
        <f>H19-H20</f>
        <v>62421</v>
      </c>
      <c r="I21" s="110">
        <f>I19-I20</f>
        <v>125</v>
      </c>
      <c r="J21" s="110">
        <f>J19-J20</f>
        <v>-44712</v>
      </c>
      <c r="K21" s="110">
        <f>K19-K20</f>
        <v>2049741</v>
      </c>
      <c r="L21" s="119">
        <f>L19-L20</f>
        <v>-139669</v>
      </c>
    </row>
    <row r="22" spans="1:12" ht="19.5" customHeight="1">
      <c r="A22" s="152"/>
      <c r="B22" s="4"/>
      <c r="C22" s="145" t="s">
        <v>13</v>
      </c>
      <c r="D22" s="146"/>
      <c r="E22" s="146"/>
      <c r="F22" s="57" t="s">
        <v>64</v>
      </c>
      <c r="G22" s="109">
        <f t="shared" si="0"/>
        <v>35518369</v>
      </c>
      <c r="H22" s="50">
        <v>8314785</v>
      </c>
      <c r="I22" s="50">
        <v>70496</v>
      </c>
      <c r="J22" s="50">
        <v>144147</v>
      </c>
      <c r="K22" s="50">
        <v>5012085</v>
      </c>
      <c r="L22" s="117">
        <v>21976856</v>
      </c>
    </row>
    <row r="23" spans="1:12" ht="19.5" customHeight="1">
      <c r="A23" s="152"/>
      <c r="B23" s="4"/>
      <c r="C23" s="4"/>
      <c r="D23" s="5"/>
      <c r="E23" s="5"/>
      <c r="F23" s="58" t="s">
        <v>63</v>
      </c>
      <c r="G23" s="52">
        <f t="shared" si="0"/>
        <v>35785603</v>
      </c>
      <c r="H23" s="52">
        <v>8341444</v>
      </c>
      <c r="I23" s="52">
        <v>72041</v>
      </c>
      <c r="J23" s="52">
        <v>155838</v>
      </c>
      <c r="K23" s="52">
        <v>5093252</v>
      </c>
      <c r="L23" s="118">
        <v>22123028</v>
      </c>
    </row>
    <row r="24" spans="1:12" ht="19.5" customHeight="1">
      <c r="A24" s="152"/>
      <c r="B24" s="4"/>
      <c r="C24" s="7"/>
      <c r="D24" s="8"/>
      <c r="E24" s="8"/>
      <c r="F24" s="6" t="s">
        <v>6</v>
      </c>
      <c r="G24" s="110">
        <f t="shared" si="0"/>
        <v>-267234</v>
      </c>
      <c r="H24" s="110">
        <f>H22-H23</f>
        <v>-26659</v>
      </c>
      <c r="I24" s="110">
        <f>I22-I23</f>
        <v>-1545</v>
      </c>
      <c r="J24" s="110">
        <f>J22-J23</f>
        <v>-11691</v>
      </c>
      <c r="K24" s="110">
        <f>K22-K23</f>
        <v>-81167</v>
      </c>
      <c r="L24" s="119">
        <f>L22-L23</f>
        <v>-146172</v>
      </c>
    </row>
    <row r="25" spans="1:12" ht="19.5" customHeight="1">
      <c r="A25" s="152"/>
      <c r="B25" s="9"/>
      <c r="C25" s="145" t="s">
        <v>14</v>
      </c>
      <c r="D25" s="146"/>
      <c r="E25" s="146"/>
      <c r="F25" s="57" t="s">
        <v>64</v>
      </c>
      <c r="G25" s="109">
        <f t="shared" si="0"/>
        <v>5602117</v>
      </c>
      <c r="H25" s="50">
        <v>1081573</v>
      </c>
      <c r="I25" s="50">
        <v>6351</v>
      </c>
      <c r="J25" s="50">
        <v>10916</v>
      </c>
      <c r="K25" s="50">
        <v>628783</v>
      </c>
      <c r="L25" s="117">
        <v>3874494</v>
      </c>
    </row>
    <row r="26" spans="1:12" ht="19.5" customHeight="1">
      <c r="A26" s="152"/>
      <c r="B26" s="4"/>
      <c r="C26" s="4"/>
      <c r="D26" s="5"/>
      <c r="E26" s="5"/>
      <c r="F26" s="58" t="s">
        <v>63</v>
      </c>
      <c r="G26" s="52">
        <f t="shared" si="0"/>
        <v>6273126</v>
      </c>
      <c r="H26" s="52">
        <v>1166600</v>
      </c>
      <c r="I26" s="52">
        <v>5976</v>
      </c>
      <c r="J26" s="52">
        <v>13806</v>
      </c>
      <c r="K26" s="52">
        <v>695603</v>
      </c>
      <c r="L26" s="118">
        <v>4391141</v>
      </c>
    </row>
    <row r="27" spans="1:12" ht="19.5" customHeight="1">
      <c r="A27" s="152"/>
      <c r="B27" s="9"/>
      <c r="C27" s="7"/>
      <c r="D27" s="8"/>
      <c r="E27" s="8"/>
      <c r="F27" s="6" t="s">
        <v>6</v>
      </c>
      <c r="G27" s="110">
        <f t="shared" si="0"/>
        <v>-671009</v>
      </c>
      <c r="H27" s="110">
        <f>H25-H26</f>
        <v>-85027</v>
      </c>
      <c r="I27" s="110">
        <f>I25-I26</f>
        <v>375</v>
      </c>
      <c r="J27" s="110">
        <f>J25-J26</f>
        <v>-2890</v>
      </c>
      <c r="K27" s="110">
        <f>K25-K26</f>
        <v>-66820</v>
      </c>
      <c r="L27" s="119">
        <f>L25-L26</f>
        <v>-516647</v>
      </c>
    </row>
    <row r="28" spans="1:12" ht="19.5" customHeight="1">
      <c r="A28" s="152"/>
      <c r="B28" s="4"/>
      <c r="C28" s="4" t="s">
        <v>53</v>
      </c>
      <c r="D28" s="5"/>
      <c r="E28" s="5"/>
      <c r="F28" s="57" t="s">
        <v>64</v>
      </c>
      <c r="G28" s="109">
        <f t="shared" si="0"/>
        <v>398950</v>
      </c>
      <c r="H28" s="50">
        <v>170042</v>
      </c>
      <c r="I28" s="50">
        <v>0</v>
      </c>
      <c r="J28" s="50">
        <v>3508</v>
      </c>
      <c r="K28" s="50">
        <v>24363</v>
      </c>
      <c r="L28" s="117">
        <v>201037</v>
      </c>
    </row>
    <row r="29" spans="1:12" ht="19.5" customHeight="1">
      <c r="A29" s="152"/>
      <c r="B29" s="4"/>
      <c r="C29" s="4"/>
      <c r="D29" s="5"/>
      <c r="E29" s="5"/>
      <c r="F29" s="58" t="s">
        <v>63</v>
      </c>
      <c r="G29" s="52">
        <f t="shared" si="0"/>
        <v>124812</v>
      </c>
      <c r="H29" s="52">
        <v>31490</v>
      </c>
      <c r="I29" s="52">
        <v>0</v>
      </c>
      <c r="J29" s="52">
        <v>1626</v>
      </c>
      <c r="K29" s="52">
        <v>43136</v>
      </c>
      <c r="L29" s="118">
        <v>48560</v>
      </c>
    </row>
    <row r="30" spans="1:12" ht="19.5" customHeight="1">
      <c r="A30" s="152"/>
      <c r="B30" s="4"/>
      <c r="C30" s="4"/>
      <c r="D30" s="5"/>
      <c r="E30" s="5"/>
      <c r="F30" s="6" t="s">
        <v>6</v>
      </c>
      <c r="G30" s="110">
        <f t="shared" si="0"/>
        <v>274138</v>
      </c>
      <c r="H30" s="110">
        <f>H28-H29</f>
        <v>138552</v>
      </c>
      <c r="I30" s="110">
        <f>I28-I29</f>
        <v>0</v>
      </c>
      <c r="J30" s="110">
        <f>J28-J29</f>
        <v>1882</v>
      </c>
      <c r="K30" s="110">
        <f>K28-K29</f>
        <v>-18773</v>
      </c>
      <c r="L30" s="119">
        <f>L28-L29</f>
        <v>152477</v>
      </c>
    </row>
    <row r="31" spans="1:12" ht="19.5" customHeight="1">
      <c r="A31" s="152"/>
      <c r="B31" s="155" t="s">
        <v>15</v>
      </c>
      <c r="C31" s="147" t="s">
        <v>48</v>
      </c>
      <c r="D31" s="148"/>
      <c r="E31" s="148"/>
      <c r="F31" s="68" t="s">
        <v>64</v>
      </c>
      <c r="G31" s="69">
        <f t="shared" si="0"/>
        <v>6896479</v>
      </c>
      <c r="H31" s="70">
        <f aca="true" t="shared" si="1" ref="H31:L32">(H4-H16)-(H19-H28)</f>
        <v>2174683</v>
      </c>
      <c r="I31" s="70">
        <f t="shared" si="1"/>
        <v>304</v>
      </c>
      <c r="J31" s="70">
        <f t="shared" si="1"/>
        <v>167965</v>
      </c>
      <c r="K31" s="70">
        <f>(K4-K16)-(K19-K28)</f>
        <v>686084</v>
      </c>
      <c r="L31" s="70">
        <f t="shared" si="1"/>
        <v>3867443</v>
      </c>
    </row>
    <row r="32" spans="1:12" ht="19.5" customHeight="1">
      <c r="A32" s="152"/>
      <c r="B32" s="156"/>
      <c r="C32" s="71"/>
      <c r="D32" s="72"/>
      <c r="E32" s="72"/>
      <c r="F32" s="73" t="s">
        <v>63</v>
      </c>
      <c r="G32" s="74">
        <f t="shared" si="0"/>
        <v>8836088</v>
      </c>
      <c r="H32" s="130">
        <f t="shared" si="1"/>
        <v>2062396</v>
      </c>
      <c r="I32" s="130">
        <f t="shared" si="1"/>
        <v>2519</v>
      </c>
      <c r="J32" s="130">
        <f t="shared" si="1"/>
        <v>124703</v>
      </c>
      <c r="K32" s="130">
        <f t="shared" si="1"/>
        <v>2704385</v>
      </c>
      <c r="L32" s="130">
        <f t="shared" si="1"/>
        <v>3942085</v>
      </c>
    </row>
    <row r="33" spans="1:12" ht="19.5" customHeight="1">
      <c r="A33" s="152"/>
      <c r="B33" s="156"/>
      <c r="C33" s="71"/>
      <c r="D33" s="72"/>
      <c r="E33" s="72"/>
      <c r="F33" s="75" t="s">
        <v>6</v>
      </c>
      <c r="G33" s="111">
        <f>SUM(L1:R33)</f>
        <v>267864970</v>
      </c>
      <c r="H33" s="111">
        <f>H31-H32</f>
        <v>112287</v>
      </c>
      <c r="I33" s="111">
        <f>I31-I32</f>
        <v>-2215</v>
      </c>
      <c r="J33" s="111">
        <f>J31-J32</f>
        <v>43262</v>
      </c>
      <c r="K33" s="111">
        <f>K31-K32</f>
        <v>-2018301</v>
      </c>
      <c r="L33" s="122">
        <f>L31-L32</f>
        <v>-74642</v>
      </c>
    </row>
    <row r="34" spans="1:12" ht="19.5" customHeight="1">
      <c r="A34" s="152"/>
      <c r="B34" s="156"/>
      <c r="C34" s="147" t="s">
        <v>49</v>
      </c>
      <c r="D34" s="148"/>
      <c r="E34" s="148"/>
      <c r="F34" s="68" t="s">
        <v>64</v>
      </c>
      <c r="G34" s="69">
        <f>SUM(H34:L34)</f>
        <v>7574212</v>
      </c>
      <c r="H34" s="70">
        <f aca="true" t="shared" si="2" ref="H34:L35">H4-H19</f>
        <v>2785725</v>
      </c>
      <c r="I34" s="70">
        <f t="shared" si="2"/>
        <v>13433</v>
      </c>
      <c r="J34" s="70">
        <f t="shared" si="2"/>
        <v>181925</v>
      </c>
      <c r="K34" s="70">
        <f t="shared" si="2"/>
        <v>725453</v>
      </c>
      <c r="L34" s="120">
        <f t="shared" si="2"/>
        <v>3867676</v>
      </c>
    </row>
    <row r="35" spans="1:12" ht="19.5" customHeight="1">
      <c r="A35" s="152"/>
      <c r="B35" s="156"/>
      <c r="C35" s="71"/>
      <c r="D35" s="72"/>
      <c r="E35" s="72"/>
      <c r="F35" s="73" t="s">
        <v>63</v>
      </c>
      <c r="G35" s="74">
        <f>SUM(H35:L35)</f>
        <v>8983953</v>
      </c>
      <c r="H35" s="74">
        <f t="shared" si="2"/>
        <v>2126102</v>
      </c>
      <c r="I35" s="74">
        <f t="shared" si="2"/>
        <v>2519</v>
      </c>
      <c r="J35" s="74">
        <f t="shared" si="2"/>
        <v>123077</v>
      </c>
      <c r="K35" s="74">
        <f t="shared" si="2"/>
        <v>2710101</v>
      </c>
      <c r="L35" s="121">
        <f t="shared" si="2"/>
        <v>4022154</v>
      </c>
    </row>
    <row r="36" spans="1:12" ht="19.5" customHeight="1">
      <c r="A36" s="153"/>
      <c r="B36" s="157"/>
      <c r="C36" s="71"/>
      <c r="D36" s="72"/>
      <c r="E36" s="72"/>
      <c r="F36" s="75" t="s">
        <v>6</v>
      </c>
      <c r="G36" s="111">
        <f>SUM(H36:L36)</f>
        <v>-1409741</v>
      </c>
      <c r="H36" s="111">
        <f>H34-H35</f>
        <v>659623</v>
      </c>
      <c r="I36" s="111">
        <f>I34-I35</f>
        <v>10914</v>
      </c>
      <c r="J36" s="111">
        <f>J34-J35</f>
        <v>58848</v>
      </c>
      <c r="K36" s="111">
        <f>K34-K35</f>
        <v>-1984648</v>
      </c>
      <c r="L36" s="122">
        <f>L34-L35</f>
        <v>-154478</v>
      </c>
    </row>
    <row r="37" spans="1:12" ht="19.5" customHeight="1">
      <c r="A37" s="149" t="s">
        <v>23</v>
      </c>
      <c r="B37" s="148"/>
      <c r="C37" s="148"/>
      <c r="D37" s="148"/>
      <c r="E37" s="150"/>
      <c r="F37" s="68" t="s">
        <v>64</v>
      </c>
      <c r="G37" s="114">
        <f aca="true" t="shared" si="3" ref="G37:J38">ROUND(G4/G19*100,1)</f>
        <v>106.4</v>
      </c>
      <c r="H37" s="114">
        <f t="shared" si="3"/>
        <v>116.2</v>
      </c>
      <c r="I37" s="114">
        <f t="shared" si="3"/>
        <v>110.9</v>
      </c>
      <c r="J37" s="114">
        <f>ROUND(J4/J19*100,1)</f>
        <v>155.8</v>
      </c>
      <c r="K37" s="114">
        <f>ROUND(K4/K19*100,1)</f>
        <v>101.1</v>
      </c>
      <c r="L37" s="123">
        <f>ROUND(L4/L19*100,1)</f>
        <v>111</v>
      </c>
    </row>
    <row r="38" spans="1:12" ht="19.5" customHeight="1">
      <c r="A38" s="76"/>
      <c r="B38" s="72"/>
      <c r="C38" s="72"/>
      <c r="D38" s="72"/>
      <c r="E38" s="77"/>
      <c r="F38" s="73" t="s">
        <v>63</v>
      </c>
      <c r="G38" s="115">
        <f t="shared" si="3"/>
        <v>107.7</v>
      </c>
      <c r="H38" s="115">
        <f t="shared" si="3"/>
        <v>112.4</v>
      </c>
      <c r="I38" s="115">
        <f t="shared" si="3"/>
        <v>102</v>
      </c>
      <c r="J38" s="115">
        <f t="shared" si="3"/>
        <v>133.2</v>
      </c>
      <c r="K38" s="115">
        <f>ROUND(K5/K20*100,1)</f>
        <v>104.3</v>
      </c>
      <c r="L38" s="124">
        <f>ROUND(L5/L20*100,1)</f>
        <v>111.4</v>
      </c>
    </row>
    <row r="39" spans="1:12" ht="19.5" customHeight="1">
      <c r="A39" s="78"/>
      <c r="B39" s="79"/>
      <c r="C39" s="79"/>
      <c r="D39" s="79"/>
      <c r="E39" s="80"/>
      <c r="F39" s="75" t="s">
        <v>6</v>
      </c>
      <c r="G39" s="112">
        <f aca="true" t="shared" si="4" ref="G39:L39">G37-G38</f>
        <v>-1.2999999999999972</v>
      </c>
      <c r="H39" s="112">
        <f t="shared" si="4"/>
        <v>3.799999999999997</v>
      </c>
      <c r="I39" s="112">
        <f>I37-I38</f>
        <v>8.900000000000006</v>
      </c>
      <c r="J39" s="112">
        <f t="shared" si="4"/>
        <v>22.600000000000023</v>
      </c>
      <c r="K39" s="112">
        <f t="shared" si="4"/>
        <v>-3.200000000000003</v>
      </c>
      <c r="L39" s="125">
        <f t="shared" si="4"/>
        <v>-0.4000000000000057</v>
      </c>
    </row>
    <row r="40" spans="1:13" ht="19.5" customHeight="1">
      <c r="A40" s="151" t="s">
        <v>16</v>
      </c>
      <c r="B40" s="145" t="s">
        <v>26</v>
      </c>
      <c r="C40" s="146"/>
      <c r="D40" s="146"/>
      <c r="E40" s="146"/>
      <c r="F40" s="57" t="s">
        <v>64</v>
      </c>
      <c r="G40" s="109">
        <f aca="true" t="shared" si="5" ref="G40:G72">SUM(H40:L40)</f>
        <v>30255046</v>
      </c>
      <c r="H40" s="50">
        <v>6956116</v>
      </c>
      <c r="I40" s="50">
        <v>128066</v>
      </c>
      <c r="J40" s="50">
        <v>6</v>
      </c>
      <c r="K40" s="50">
        <v>4199430</v>
      </c>
      <c r="L40" s="117">
        <v>18971428</v>
      </c>
      <c r="M40" s="142"/>
    </row>
    <row r="41" spans="1:12" ht="19.5" customHeight="1">
      <c r="A41" s="152"/>
      <c r="B41" s="4"/>
      <c r="C41" s="5"/>
      <c r="D41" s="5"/>
      <c r="E41" s="5"/>
      <c r="F41" s="58" t="s">
        <v>63</v>
      </c>
      <c r="G41" s="52">
        <f t="shared" si="5"/>
        <v>30609510</v>
      </c>
      <c r="H41" s="52">
        <v>5422486</v>
      </c>
      <c r="I41" s="52">
        <v>108675</v>
      </c>
      <c r="J41" s="52">
        <v>6</v>
      </c>
      <c r="K41" s="52">
        <v>3648176</v>
      </c>
      <c r="L41" s="118">
        <v>21430167</v>
      </c>
    </row>
    <row r="42" spans="1:12" ht="19.5" customHeight="1">
      <c r="A42" s="152"/>
      <c r="B42" s="4"/>
      <c r="C42" s="5"/>
      <c r="D42" s="5"/>
      <c r="E42" s="5"/>
      <c r="F42" s="6" t="s">
        <v>6</v>
      </c>
      <c r="G42" s="110">
        <f t="shared" si="5"/>
        <v>-354464</v>
      </c>
      <c r="H42" s="110">
        <f>H40-H41</f>
        <v>1533630</v>
      </c>
      <c r="I42" s="110">
        <f>I40-I41</f>
        <v>19391</v>
      </c>
      <c r="J42" s="110">
        <f>J40-J41</f>
        <v>0</v>
      </c>
      <c r="K42" s="110">
        <f>K40-K41</f>
        <v>551254</v>
      </c>
      <c r="L42" s="119">
        <f>L40-L41</f>
        <v>-2458739</v>
      </c>
    </row>
    <row r="43" spans="1:12" ht="19.5" customHeight="1">
      <c r="A43" s="152"/>
      <c r="B43" s="4"/>
      <c r="C43" s="145" t="s">
        <v>27</v>
      </c>
      <c r="D43" s="146"/>
      <c r="E43" s="146"/>
      <c r="F43" s="57" t="s">
        <v>64</v>
      </c>
      <c r="G43" s="109">
        <f t="shared" si="5"/>
        <v>17189440</v>
      </c>
      <c r="H43" s="50">
        <v>4849800</v>
      </c>
      <c r="I43" s="50">
        <v>115600</v>
      </c>
      <c r="J43" s="50">
        <v>0</v>
      </c>
      <c r="K43" s="50">
        <v>2175800</v>
      </c>
      <c r="L43" s="117">
        <v>10048240</v>
      </c>
    </row>
    <row r="44" spans="1:12" ht="19.5" customHeight="1">
      <c r="A44" s="152"/>
      <c r="B44" s="4"/>
      <c r="C44" s="4"/>
      <c r="D44" s="5"/>
      <c r="E44" s="5"/>
      <c r="F44" s="58" t="s">
        <v>63</v>
      </c>
      <c r="G44" s="52">
        <f t="shared" si="5"/>
        <v>16949902</v>
      </c>
      <c r="H44" s="52">
        <v>3654400</v>
      </c>
      <c r="I44" s="52">
        <v>97600</v>
      </c>
      <c r="J44" s="52">
        <v>0</v>
      </c>
      <c r="K44" s="52">
        <v>1673800</v>
      </c>
      <c r="L44" s="118">
        <v>11524102</v>
      </c>
    </row>
    <row r="45" spans="1:12" ht="19.5" customHeight="1">
      <c r="A45" s="152"/>
      <c r="B45" s="4"/>
      <c r="C45" s="7"/>
      <c r="D45" s="8"/>
      <c r="E45" s="8"/>
      <c r="F45" s="6" t="s">
        <v>6</v>
      </c>
      <c r="G45" s="110">
        <f t="shared" si="5"/>
        <v>239538</v>
      </c>
      <c r="H45" s="110">
        <f>H43-H44</f>
        <v>1195400</v>
      </c>
      <c r="I45" s="110">
        <f>I43-I44</f>
        <v>18000</v>
      </c>
      <c r="J45" s="110">
        <f>J43-J44</f>
        <v>0</v>
      </c>
      <c r="K45" s="110">
        <f>K43-K44</f>
        <v>502000</v>
      </c>
      <c r="L45" s="119">
        <f>L43-L44</f>
        <v>-1475862</v>
      </c>
    </row>
    <row r="46" spans="1:12" ht="19.5" customHeight="1">
      <c r="A46" s="152"/>
      <c r="B46" s="4"/>
      <c r="C46" s="145" t="s">
        <v>9</v>
      </c>
      <c r="D46" s="146"/>
      <c r="E46" s="146"/>
      <c r="F46" s="57" t="s">
        <v>64</v>
      </c>
      <c r="G46" s="109">
        <f t="shared" si="5"/>
        <v>6981913</v>
      </c>
      <c r="H46" s="50">
        <v>507510</v>
      </c>
      <c r="I46" s="50">
        <v>12466</v>
      </c>
      <c r="J46" s="50">
        <v>0</v>
      </c>
      <c r="K46" s="50">
        <v>1684728</v>
      </c>
      <c r="L46" s="117">
        <v>4777209</v>
      </c>
    </row>
    <row r="47" spans="1:12" ht="19.5" customHeight="1">
      <c r="A47" s="152"/>
      <c r="B47" s="4"/>
      <c r="C47" s="4"/>
      <c r="D47" s="5"/>
      <c r="E47" s="5"/>
      <c r="F47" s="58" t="s">
        <v>63</v>
      </c>
      <c r="G47" s="52">
        <f t="shared" si="5"/>
        <v>7132610</v>
      </c>
      <c r="H47" s="52">
        <v>545890</v>
      </c>
      <c r="I47" s="52">
        <v>10783</v>
      </c>
      <c r="J47" s="52">
        <v>0</v>
      </c>
      <c r="K47" s="52">
        <v>1701472</v>
      </c>
      <c r="L47" s="118">
        <v>4874465</v>
      </c>
    </row>
    <row r="48" spans="1:12" ht="19.5" customHeight="1">
      <c r="A48" s="152"/>
      <c r="B48" s="4"/>
      <c r="C48" s="7"/>
      <c r="D48" s="8"/>
      <c r="E48" s="8"/>
      <c r="F48" s="6" t="s">
        <v>6</v>
      </c>
      <c r="G48" s="110">
        <f t="shared" si="5"/>
        <v>-150697</v>
      </c>
      <c r="H48" s="110">
        <f>H46-H47</f>
        <v>-38380</v>
      </c>
      <c r="I48" s="110">
        <f>I46-I47</f>
        <v>1683</v>
      </c>
      <c r="J48" s="110">
        <f>J46-J47</f>
        <v>0</v>
      </c>
      <c r="K48" s="110">
        <f>K46-K47</f>
        <v>-16744</v>
      </c>
      <c r="L48" s="119">
        <f>L46-L47</f>
        <v>-97256</v>
      </c>
    </row>
    <row r="49" spans="1:12" ht="19.5" customHeight="1">
      <c r="A49" s="152"/>
      <c r="B49" s="9"/>
      <c r="C49" s="145" t="s">
        <v>62</v>
      </c>
      <c r="D49" s="146"/>
      <c r="E49" s="146"/>
      <c r="F49" s="57" t="s">
        <v>64</v>
      </c>
      <c r="G49" s="109">
        <f t="shared" si="5"/>
        <v>4780915</v>
      </c>
      <c r="H49" s="50">
        <v>944098</v>
      </c>
      <c r="I49" s="50">
        <v>0</v>
      </c>
      <c r="J49" s="50">
        <v>0</v>
      </c>
      <c r="K49" s="50">
        <v>372113</v>
      </c>
      <c r="L49" s="117">
        <v>3464704</v>
      </c>
    </row>
    <row r="50" spans="1:12" ht="19.5" customHeight="1">
      <c r="A50" s="152"/>
      <c r="B50" s="4"/>
      <c r="C50" s="4"/>
      <c r="D50" s="5"/>
      <c r="E50" s="5"/>
      <c r="F50" s="58" t="s">
        <v>63</v>
      </c>
      <c r="G50" s="52">
        <f t="shared" si="5"/>
        <v>5170140</v>
      </c>
      <c r="H50" s="52">
        <v>563035</v>
      </c>
      <c r="I50" s="52">
        <v>0</v>
      </c>
      <c r="J50" s="52">
        <v>0</v>
      </c>
      <c r="K50" s="52">
        <v>162229</v>
      </c>
      <c r="L50" s="118">
        <v>4444876</v>
      </c>
    </row>
    <row r="51" spans="1:12" ht="19.5" customHeight="1">
      <c r="A51" s="152"/>
      <c r="B51" s="9"/>
      <c r="C51" s="7"/>
      <c r="D51" s="8"/>
      <c r="E51" s="8"/>
      <c r="F51" s="6" t="s">
        <v>6</v>
      </c>
      <c r="G51" s="110">
        <f t="shared" si="5"/>
        <v>-389225</v>
      </c>
      <c r="H51" s="110">
        <f>H49-H50</f>
        <v>381063</v>
      </c>
      <c r="I51" s="110">
        <f>I49-I50</f>
        <v>0</v>
      </c>
      <c r="J51" s="110">
        <f>J49-J50</f>
        <v>0</v>
      </c>
      <c r="K51" s="110">
        <f>K49-K50</f>
        <v>209884</v>
      </c>
      <c r="L51" s="119">
        <f>L49-L50</f>
        <v>-980172</v>
      </c>
    </row>
    <row r="52" spans="1:12" ht="19.5" customHeight="1">
      <c r="A52" s="152"/>
      <c r="B52" s="145" t="s">
        <v>21</v>
      </c>
      <c r="C52" s="146"/>
      <c r="D52" s="146"/>
      <c r="E52" s="146"/>
      <c r="F52" s="57" t="s">
        <v>64</v>
      </c>
      <c r="G52" s="109">
        <f t="shared" si="5"/>
        <v>62033071</v>
      </c>
      <c r="H52" s="50">
        <v>16525006</v>
      </c>
      <c r="I52" s="50">
        <v>148458</v>
      </c>
      <c r="J52" s="50">
        <v>145661</v>
      </c>
      <c r="K52" s="50">
        <v>9387348</v>
      </c>
      <c r="L52" s="117">
        <v>35826598</v>
      </c>
    </row>
    <row r="53" spans="1:12" ht="19.5" customHeight="1">
      <c r="A53" s="152"/>
      <c r="B53" s="4"/>
      <c r="C53" s="5"/>
      <c r="D53" s="5"/>
      <c r="E53" s="5"/>
      <c r="F53" s="58" t="s">
        <v>63</v>
      </c>
      <c r="G53" s="52">
        <f t="shared" si="5"/>
        <v>62149523</v>
      </c>
      <c r="H53" s="52">
        <v>14806306</v>
      </c>
      <c r="I53" s="52">
        <v>126903</v>
      </c>
      <c r="J53" s="52">
        <v>172556</v>
      </c>
      <c r="K53" s="52">
        <v>8144361</v>
      </c>
      <c r="L53" s="118">
        <v>38899397</v>
      </c>
    </row>
    <row r="54" spans="1:12" ht="19.5" customHeight="1">
      <c r="A54" s="152"/>
      <c r="B54" s="4"/>
      <c r="C54" s="5"/>
      <c r="D54" s="5"/>
      <c r="E54" s="5"/>
      <c r="F54" s="6" t="s">
        <v>6</v>
      </c>
      <c r="G54" s="110">
        <f t="shared" si="5"/>
        <v>-116452</v>
      </c>
      <c r="H54" s="110">
        <f>H52-H53</f>
        <v>1718700</v>
      </c>
      <c r="I54" s="110">
        <f>I52-I53</f>
        <v>21555</v>
      </c>
      <c r="J54" s="110">
        <f>J52-J53</f>
        <v>-26895</v>
      </c>
      <c r="K54" s="110">
        <f>K52-K53</f>
        <v>1242987</v>
      </c>
      <c r="L54" s="119">
        <f>L52-L53</f>
        <v>-3072799</v>
      </c>
    </row>
    <row r="55" spans="1:12" ht="19.5" customHeight="1">
      <c r="A55" s="152"/>
      <c r="B55" s="4"/>
      <c r="C55" s="145" t="s">
        <v>30</v>
      </c>
      <c r="D55" s="146"/>
      <c r="E55" s="146"/>
      <c r="F55" s="57" t="s">
        <v>64</v>
      </c>
      <c r="G55" s="109">
        <f t="shared" si="5"/>
        <v>24334854</v>
      </c>
      <c r="H55" s="50">
        <v>10970864</v>
      </c>
      <c r="I55" s="50">
        <v>123522</v>
      </c>
      <c r="J55" s="50">
        <v>32275</v>
      </c>
      <c r="K55" s="50">
        <v>3265166</v>
      </c>
      <c r="L55" s="117">
        <v>9943027</v>
      </c>
    </row>
    <row r="56" spans="1:12" ht="19.5" customHeight="1">
      <c r="A56" s="152"/>
      <c r="B56" s="4"/>
      <c r="C56" s="4"/>
      <c r="D56" s="5"/>
      <c r="E56" s="5"/>
      <c r="F56" s="58" t="s">
        <v>63</v>
      </c>
      <c r="G56" s="52">
        <f t="shared" si="5"/>
        <v>23804225</v>
      </c>
      <c r="H56" s="52">
        <v>9262085</v>
      </c>
      <c r="I56" s="52">
        <v>105332</v>
      </c>
      <c r="J56" s="52">
        <v>37924</v>
      </c>
      <c r="K56" s="52">
        <v>2364672</v>
      </c>
      <c r="L56" s="118">
        <v>12034212</v>
      </c>
    </row>
    <row r="57" spans="1:12" ht="19.5" customHeight="1">
      <c r="A57" s="152"/>
      <c r="B57" s="4"/>
      <c r="C57" s="7"/>
      <c r="D57" s="8"/>
      <c r="E57" s="8"/>
      <c r="F57" s="6" t="s">
        <v>6</v>
      </c>
      <c r="G57" s="110">
        <f t="shared" si="5"/>
        <v>530629</v>
      </c>
      <c r="H57" s="110">
        <f>H55-H56</f>
        <v>1708779</v>
      </c>
      <c r="I57" s="110">
        <f>I55-I56</f>
        <v>18190</v>
      </c>
      <c r="J57" s="110">
        <f>J55-J56</f>
        <v>-5649</v>
      </c>
      <c r="K57" s="110">
        <f>K55-K56</f>
        <v>900494</v>
      </c>
      <c r="L57" s="119">
        <f>L55-L56</f>
        <v>-2091185</v>
      </c>
    </row>
    <row r="58" spans="1:16" ht="19.5" customHeight="1">
      <c r="A58" s="152"/>
      <c r="B58" s="4"/>
      <c r="C58" s="145" t="s">
        <v>31</v>
      </c>
      <c r="D58" s="146"/>
      <c r="E58" s="146"/>
      <c r="F58" s="57" t="s">
        <v>64</v>
      </c>
      <c r="G58" s="109">
        <f t="shared" si="5"/>
        <v>37136651</v>
      </c>
      <c r="H58" s="50">
        <v>5213683</v>
      </c>
      <c r="I58" s="50">
        <v>24936</v>
      </c>
      <c r="J58" s="50">
        <v>112286</v>
      </c>
      <c r="K58" s="50">
        <v>5930082</v>
      </c>
      <c r="L58" s="117">
        <v>25855664</v>
      </c>
      <c r="M58" s="142"/>
      <c r="N58" s="142"/>
      <c r="O58" s="142"/>
      <c r="P58" s="142"/>
    </row>
    <row r="59" spans="1:12" ht="19.5" customHeight="1">
      <c r="A59" s="152"/>
      <c r="B59" s="4"/>
      <c r="C59" s="4"/>
      <c r="D59" s="5"/>
      <c r="E59" s="5"/>
      <c r="F59" s="58" t="s">
        <v>63</v>
      </c>
      <c r="G59" s="52">
        <f t="shared" si="5"/>
        <v>37825435</v>
      </c>
      <c r="H59" s="52">
        <v>5155327</v>
      </c>
      <c r="I59" s="52">
        <v>21571</v>
      </c>
      <c r="J59" s="52">
        <v>134632</v>
      </c>
      <c r="K59" s="52">
        <v>5680559</v>
      </c>
      <c r="L59" s="118">
        <v>26833346</v>
      </c>
    </row>
    <row r="60" spans="1:12" ht="19.5" customHeight="1">
      <c r="A60" s="152"/>
      <c r="B60" s="4"/>
      <c r="C60" s="4"/>
      <c r="D60" s="8"/>
      <c r="E60" s="8"/>
      <c r="F60" s="6" t="s">
        <v>6</v>
      </c>
      <c r="G60" s="110">
        <f t="shared" si="5"/>
        <v>-688784</v>
      </c>
      <c r="H60" s="110">
        <f>H58-H59</f>
        <v>58356</v>
      </c>
      <c r="I60" s="110">
        <f>I58-I59</f>
        <v>3365</v>
      </c>
      <c r="J60" s="110">
        <f>J58-J59</f>
        <v>-22346</v>
      </c>
      <c r="K60" s="110">
        <f>K58-K59</f>
        <v>249523</v>
      </c>
      <c r="L60" s="119">
        <f>L58-L59</f>
        <v>-977682</v>
      </c>
    </row>
    <row r="61" spans="1:12" ht="19.5" customHeight="1">
      <c r="A61" s="152"/>
      <c r="B61" s="147" t="s">
        <v>15</v>
      </c>
      <c r="C61" s="148"/>
      <c r="D61" s="148"/>
      <c r="E61" s="148"/>
      <c r="F61" s="68" t="s">
        <v>64</v>
      </c>
      <c r="G61" s="69">
        <f t="shared" si="5"/>
        <v>-31778025</v>
      </c>
      <c r="H61" s="70">
        <f aca="true" t="shared" si="6" ref="H61:L62">H40-H52</f>
        <v>-9568890</v>
      </c>
      <c r="I61" s="70">
        <f t="shared" si="6"/>
        <v>-20392</v>
      </c>
      <c r="J61" s="70">
        <f t="shared" si="6"/>
        <v>-145655</v>
      </c>
      <c r="K61" s="70">
        <f t="shared" si="6"/>
        <v>-5187918</v>
      </c>
      <c r="L61" s="120">
        <f>L40-L52</f>
        <v>-16855170</v>
      </c>
    </row>
    <row r="62" spans="1:12" ht="19.5" customHeight="1">
      <c r="A62" s="152"/>
      <c r="B62" s="71"/>
      <c r="C62" s="72"/>
      <c r="D62" s="72"/>
      <c r="E62" s="72"/>
      <c r="F62" s="73" t="s">
        <v>63</v>
      </c>
      <c r="G62" s="74">
        <f t="shared" si="5"/>
        <v>-31540013</v>
      </c>
      <c r="H62" s="74">
        <f t="shared" si="6"/>
        <v>-9383820</v>
      </c>
      <c r="I62" s="74">
        <f t="shared" si="6"/>
        <v>-18228</v>
      </c>
      <c r="J62" s="74">
        <f t="shared" si="6"/>
        <v>-172550</v>
      </c>
      <c r="K62" s="74">
        <f t="shared" si="6"/>
        <v>-4496185</v>
      </c>
      <c r="L62" s="121">
        <f t="shared" si="6"/>
        <v>-17469230</v>
      </c>
    </row>
    <row r="63" spans="1:12" ht="19.5" customHeight="1">
      <c r="A63" s="153"/>
      <c r="B63" s="81"/>
      <c r="C63" s="79"/>
      <c r="D63" s="79"/>
      <c r="E63" s="79"/>
      <c r="F63" s="75" t="s">
        <v>6</v>
      </c>
      <c r="G63" s="111">
        <f t="shared" si="5"/>
        <v>-238012</v>
      </c>
      <c r="H63" s="111">
        <f>H61-H62</f>
        <v>-185070</v>
      </c>
      <c r="I63" s="111">
        <f>I61-I62</f>
        <v>-2164</v>
      </c>
      <c r="J63" s="111">
        <f>J61-J62</f>
        <v>26895</v>
      </c>
      <c r="K63" s="111">
        <f>K61-K62</f>
        <v>-691733</v>
      </c>
      <c r="L63" s="122">
        <f>L61-L62</f>
        <v>614060</v>
      </c>
    </row>
    <row r="64" spans="1:12" ht="19.5" customHeight="1">
      <c r="A64" s="154" t="s">
        <v>32</v>
      </c>
      <c r="B64" s="146"/>
      <c r="C64" s="146"/>
      <c r="D64" s="146"/>
      <c r="E64" s="158"/>
      <c r="F64" s="57" t="s">
        <v>64</v>
      </c>
      <c r="G64" s="109">
        <f t="shared" si="5"/>
        <v>144921013</v>
      </c>
      <c r="H64" s="109">
        <f aca="true" t="shared" si="7" ref="H64:L65">H19-H22+H52</f>
        <v>25380055</v>
      </c>
      <c r="I64" s="109">
        <f t="shared" si="7"/>
        <v>201582</v>
      </c>
      <c r="J64" s="109">
        <f t="shared" si="7"/>
        <v>327449</v>
      </c>
      <c r="K64" s="109">
        <f>K19-K22+K52</f>
        <v>69882033</v>
      </c>
      <c r="L64" s="132">
        <f t="shared" si="7"/>
        <v>49129894</v>
      </c>
    </row>
    <row r="65" spans="1:12" ht="19.5" customHeight="1">
      <c r="A65" s="45"/>
      <c r="B65" s="5"/>
      <c r="C65" s="5"/>
      <c r="D65" s="5"/>
      <c r="E65" s="5"/>
      <c r="F65" s="58" t="s">
        <v>63</v>
      </c>
      <c r="G65" s="52">
        <f t="shared" si="5"/>
        <v>142842325</v>
      </c>
      <c r="H65" s="52">
        <f t="shared" si="7"/>
        <v>23572275</v>
      </c>
      <c r="I65" s="52">
        <f t="shared" si="7"/>
        <v>178357</v>
      </c>
      <c r="J65" s="52">
        <f t="shared" si="7"/>
        <v>387365</v>
      </c>
      <c r="K65" s="52">
        <f t="shared" si="7"/>
        <v>66508138</v>
      </c>
      <c r="L65" s="52">
        <f t="shared" si="7"/>
        <v>52196190</v>
      </c>
    </row>
    <row r="66" spans="1:12" ht="19.5" customHeight="1">
      <c r="A66" s="45"/>
      <c r="B66" s="5"/>
      <c r="C66" s="5"/>
      <c r="D66" s="5"/>
      <c r="E66" s="5"/>
      <c r="F66" s="6" t="s">
        <v>6</v>
      </c>
      <c r="G66" s="110">
        <f t="shared" si="5"/>
        <v>2078688</v>
      </c>
      <c r="H66" s="110">
        <f>H64-H65</f>
        <v>1807780</v>
      </c>
      <c r="I66" s="110">
        <f>I64-I65</f>
        <v>23225</v>
      </c>
      <c r="J66" s="110">
        <f>J64-J65</f>
        <v>-59916</v>
      </c>
      <c r="K66" s="110">
        <f>K64-K65</f>
        <v>3373895</v>
      </c>
      <c r="L66" s="119">
        <f>L64-L65</f>
        <v>-3066296</v>
      </c>
    </row>
    <row r="67" spans="1:12" ht="19.5" customHeight="1">
      <c r="A67" s="154" t="s">
        <v>33</v>
      </c>
      <c r="B67" s="146"/>
      <c r="C67" s="146"/>
      <c r="D67" s="146"/>
      <c r="E67" s="146"/>
      <c r="F67" s="57" t="s">
        <v>64</v>
      </c>
      <c r="G67" s="109">
        <f t="shared" si="5"/>
        <v>35145656</v>
      </c>
      <c r="H67" s="50">
        <v>600169</v>
      </c>
      <c r="I67" s="50">
        <v>0</v>
      </c>
      <c r="J67" s="50">
        <v>0</v>
      </c>
      <c r="K67" s="113">
        <v>33335713</v>
      </c>
      <c r="L67" s="117">
        <v>1209774</v>
      </c>
    </row>
    <row r="68" spans="1:12" ht="19.5" customHeight="1">
      <c r="A68" s="46"/>
      <c r="B68" s="5"/>
      <c r="C68" s="5"/>
      <c r="D68" s="5"/>
      <c r="E68" s="5"/>
      <c r="F68" s="58" t="s">
        <v>63</v>
      </c>
      <c r="G68" s="52">
        <f t="shared" si="5"/>
        <v>40510627</v>
      </c>
      <c r="H68" s="52">
        <v>705286</v>
      </c>
      <c r="I68" s="52">
        <v>0</v>
      </c>
      <c r="J68" s="52">
        <v>0</v>
      </c>
      <c r="K68" s="52">
        <v>38669181</v>
      </c>
      <c r="L68" s="118">
        <v>1136160</v>
      </c>
    </row>
    <row r="69" spans="1:12" ht="19.5" customHeight="1">
      <c r="A69" s="46"/>
      <c r="B69" s="5"/>
      <c r="C69" s="5"/>
      <c r="D69" s="5"/>
      <c r="E69" s="5"/>
      <c r="F69" s="6" t="s">
        <v>6</v>
      </c>
      <c r="G69" s="110">
        <f t="shared" si="5"/>
        <v>-5364971</v>
      </c>
      <c r="H69" s="110">
        <f>H67-H68</f>
        <v>-105117</v>
      </c>
      <c r="I69" s="110">
        <f>I67-I68</f>
        <v>0</v>
      </c>
      <c r="J69" s="110">
        <f>J67-J68</f>
        <v>0</v>
      </c>
      <c r="K69" s="110">
        <f>K67-K68</f>
        <v>-5333468</v>
      </c>
      <c r="L69" s="119">
        <f>L67-L68</f>
        <v>73614</v>
      </c>
    </row>
    <row r="70" spans="1:12" ht="19.5" customHeight="1">
      <c r="A70" s="46"/>
      <c r="B70" s="5"/>
      <c r="C70" s="145" t="s">
        <v>18</v>
      </c>
      <c r="D70" s="146"/>
      <c r="E70" s="146"/>
      <c r="F70" s="57" t="s">
        <v>64</v>
      </c>
      <c r="G70" s="109">
        <f t="shared" si="5"/>
        <v>16</v>
      </c>
      <c r="H70" s="50">
        <v>1</v>
      </c>
      <c r="I70" s="50">
        <v>0</v>
      </c>
      <c r="J70" s="50">
        <v>0</v>
      </c>
      <c r="K70" s="50">
        <v>9</v>
      </c>
      <c r="L70" s="126">
        <v>6</v>
      </c>
    </row>
    <row r="71" spans="1:12" ht="19.5" customHeight="1">
      <c r="A71" s="46"/>
      <c r="B71" s="5"/>
      <c r="C71" s="4"/>
      <c r="D71" s="5"/>
      <c r="E71" s="5"/>
      <c r="F71" s="58" t="s">
        <v>63</v>
      </c>
      <c r="G71" s="52">
        <f t="shared" si="5"/>
        <v>18</v>
      </c>
      <c r="H71" s="52">
        <v>1</v>
      </c>
      <c r="I71" s="52">
        <v>0</v>
      </c>
      <c r="J71" s="52">
        <v>0</v>
      </c>
      <c r="K71" s="52">
        <v>9</v>
      </c>
      <c r="L71" s="118">
        <v>8</v>
      </c>
    </row>
    <row r="72" spans="1:12" ht="19.5" customHeight="1" thickBot="1">
      <c r="A72" s="47"/>
      <c r="B72" s="48"/>
      <c r="C72" s="49"/>
      <c r="D72" s="48"/>
      <c r="E72" s="48"/>
      <c r="F72" s="127" t="s">
        <v>6</v>
      </c>
      <c r="G72" s="128">
        <f t="shared" si="5"/>
        <v>-2</v>
      </c>
      <c r="H72" s="128">
        <f>H70-H71</f>
        <v>0</v>
      </c>
      <c r="I72" s="128">
        <f>I70-I71</f>
        <v>0</v>
      </c>
      <c r="J72" s="128">
        <f>J70-J71</f>
        <v>0</v>
      </c>
      <c r="K72" s="128">
        <f>K70-K71</f>
        <v>0</v>
      </c>
      <c r="L72" s="129">
        <f>L70-L71</f>
        <v>-2</v>
      </c>
    </row>
    <row r="73" spans="1:12" ht="19.5" customHeight="1">
      <c r="A73" s="1" t="s">
        <v>58</v>
      </c>
      <c r="B73" s="5"/>
      <c r="C73" s="5"/>
      <c r="D73" s="5"/>
      <c r="E73" s="5"/>
      <c r="F73" s="131"/>
      <c r="G73" s="133"/>
      <c r="H73" s="133"/>
      <c r="I73" s="133"/>
      <c r="J73" s="133"/>
      <c r="K73" s="133"/>
      <c r="L73" s="133"/>
    </row>
    <row r="74" spans="1:12" ht="19.5" customHeight="1">
      <c r="A74" s="1" t="s">
        <v>59</v>
      </c>
      <c r="B74" s="5"/>
      <c r="C74" s="5"/>
      <c r="D74" s="5"/>
      <c r="E74" s="5"/>
      <c r="F74" s="131"/>
      <c r="G74" s="133"/>
      <c r="H74" s="133"/>
      <c r="I74" s="133"/>
      <c r="J74" s="133"/>
      <c r="K74" s="133"/>
      <c r="L74" s="133"/>
    </row>
    <row r="75" ht="19.5" customHeight="1">
      <c r="A75" s="141"/>
    </row>
    <row r="76" ht="19.5" customHeight="1">
      <c r="A76" s="141"/>
    </row>
    <row r="77" ht="19.5" customHeight="1"/>
    <row r="78" ht="19.5" customHeight="1"/>
    <row r="79" ht="19.5" customHeight="1"/>
    <row r="80" ht="19.5" customHeight="1"/>
    <row r="81" ht="19.5" customHeight="1"/>
    <row r="82" ht="24.75" customHeight="1"/>
  </sheetData>
  <sheetProtection/>
  <mergeCells count="27">
    <mergeCell ref="C10:E10"/>
    <mergeCell ref="B19:E19"/>
    <mergeCell ref="A3:E3"/>
    <mergeCell ref="B4:E4"/>
    <mergeCell ref="C7:E7"/>
    <mergeCell ref="C8:E8"/>
    <mergeCell ref="C16:E16"/>
    <mergeCell ref="C13:E13"/>
    <mergeCell ref="A64:E64"/>
    <mergeCell ref="B52:E52"/>
    <mergeCell ref="C43:E43"/>
    <mergeCell ref="C55:E55"/>
    <mergeCell ref="C31:E31"/>
    <mergeCell ref="C22:E22"/>
    <mergeCell ref="C46:E46"/>
    <mergeCell ref="C25:E25"/>
    <mergeCell ref="C49:E49"/>
    <mergeCell ref="C70:E70"/>
    <mergeCell ref="C34:E34"/>
    <mergeCell ref="A37:E37"/>
    <mergeCell ref="A40:A63"/>
    <mergeCell ref="B40:E40"/>
    <mergeCell ref="C58:E58"/>
    <mergeCell ref="A67:E67"/>
    <mergeCell ref="B61:E61"/>
    <mergeCell ref="A4:A36"/>
    <mergeCell ref="B31:B36"/>
  </mergeCells>
  <printOptions horizontalCentered="1"/>
  <pageMargins left="0.7874015748031497" right="0.7874015748031497" top="0.3937007874015748" bottom="0.35433070866141736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0" zoomScaleNormal="80" zoomScalePageLayoutView="0" workbookViewId="0" topLeftCell="A1">
      <pane xSplit="5" ySplit="3" topLeftCell="F4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M55" sqref="M55"/>
    </sheetView>
  </sheetViews>
  <sheetFormatPr defaultColWidth="8.796875" defaultRowHeight="15"/>
  <cols>
    <col min="1" max="2" width="3.59765625" style="1" customWidth="1"/>
    <col min="3" max="3" width="4.5" style="1" customWidth="1"/>
    <col min="4" max="4" width="12" style="1" customWidth="1"/>
    <col min="5" max="5" width="5.5" style="3" bestFit="1" customWidth="1"/>
    <col min="6" max="8" width="16.59765625" style="2" customWidth="1"/>
    <col min="9" max="13" width="15.09765625" style="2" customWidth="1"/>
    <col min="14" max="14" width="14.5" style="2" customWidth="1"/>
  </cols>
  <sheetData>
    <row r="1" spans="1:14" ht="24.75" customHeight="1">
      <c r="A1" s="82" t="s">
        <v>39</v>
      </c>
      <c r="M1" s="59"/>
      <c r="N1" s="60"/>
    </row>
    <row r="2" spans="13:14" ht="24.75" customHeight="1" thickBot="1">
      <c r="M2" s="176" t="s">
        <v>47</v>
      </c>
      <c r="N2" s="176"/>
    </row>
    <row r="3" spans="1:14" ht="24.75" customHeight="1">
      <c r="A3" s="177" t="s">
        <v>1</v>
      </c>
      <c r="B3" s="178"/>
      <c r="C3" s="178"/>
      <c r="D3" s="178"/>
      <c r="E3" s="179"/>
      <c r="F3" s="33" t="s">
        <v>3</v>
      </c>
      <c r="G3" s="33" t="s">
        <v>36</v>
      </c>
      <c r="H3" s="33" t="s">
        <v>51</v>
      </c>
      <c r="I3" s="33" t="s">
        <v>42</v>
      </c>
      <c r="J3" s="33" t="s">
        <v>43</v>
      </c>
      <c r="K3" s="33" t="s">
        <v>44</v>
      </c>
      <c r="L3" s="33" t="s">
        <v>35</v>
      </c>
      <c r="M3" s="33" t="s">
        <v>45</v>
      </c>
      <c r="N3" s="34" t="s">
        <v>37</v>
      </c>
    </row>
    <row r="4" spans="1:14" ht="24.75" customHeight="1">
      <c r="A4" s="174" t="s">
        <v>4</v>
      </c>
      <c r="B4" s="180" t="s">
        <v>5</v>
      </c>
      <c r="C4" s="181"/>
      <c r="D4" s="19"/>
      <c r="E4" s="14" t="s">
        <v>64</v>
      </c>
      <c r="F4" s="51">
        <f>SUM(G4:N4)</f>
        <v>7360047</v>
      </c>
      <c r="G4" s="51">
        <v>83923</v>
      </c>
      <c r="H4" s="51">
        <v>184813</v>
      </c>
      <c r="I4" s="51">
        <v>2909179</v>
      </c>
      <c r="J4" s="51">
        <v>791514</v>
      </c>
      <c r="K4" s="51">
        <v>400273</v>
      </c>
      <c r="L4" s="51">
        <v>2164242</v>
      </c>
      <c r="M4" s="51">
        <v>482429</v>
      </c>
      <c r="N4" s="55">
        <v>343674</v>
      </c>
    </row>
    <row r="5" spans="1:14" ht="24.75" customHeight="1">
      <c r="A5" s="174"/>
      <c r="B5" s="17"/>
      <c r="C5" s="18"/>
      <c r="D5" s="19"/>
      <c r="E5" s="11" t="s">
        <v>63</v>
      </c>
      <c r="F5" s="51">
        <f>SUM(G5:N5)</f>
        <v>7413599</v>
      </c>
      <c r="G5" s="51">
        <v>86215</v>
      </c>
      <c r="H5" s="51">
        <v>165299</v>
      </c>
      <c r="I5" s="51">
        <v>2948371</v>
      </c>
      <c r="J5" s="51">
        <v>277901</v>
      </c>
      <c r="K5" s="51">
        <v>576835</v>
      </c>
      <c r="L5" s="51">
        <v>2606378</v>
      </c>
      <c r="M5" s="51">
        <v>415796</v>
      </c>
      <c r="N5" s="55">
        <v>336804</v>
      </c>
    </row>
    <row r="6" spans="1:14" ht="24.75" customHeight="1">
      <c r="A6" s="174"/>
      <c r="B6" s="17"/>
      <c r="C6" s="18"/>
      <c r="D6" s="19"/>
      <c r="E6" s="12" t="s">
        <v>6</v>
      </c>
      <c r="F6" s="98">
        <f aca="true" t="shared" si="0" ref="F6:F63">SUM(G6:N6)</f>
        <v>-53552</v>
      </c>
      <c r="G6" s="98">
        <f>G4-G5</f>
        <v>-2292</v>
      </c>
      <c r="H6" s="98">
        <f aca="true" t="shared" si="1" ref="H6:N6">H4-H5</f>
        <v>19514</v>
      </c>
      <c r="I6" s="98">
        <f t="shared" si="1"/>
        <v>-39192</v>
      </c>
      <c r="J6" s="98">
        <f t="shared" si="1"/>
        <v>513613</v>
      </c>
      <c r="K6" s="98">
        <f t="shared" si="1"/>
        <v>-176562</v>
      </c>
      <c r="L6" s="98">
        <f t="shared" si="1"/>
        <v>-442136</v>
      </c>
      <c r="M6" s="98">
        <f t="shared" si="1"/>
        <v>66633</v>
      </c>
      <c r="N6" s="99">
        <f t="shared" si="1"/>
        <v>6870</v>
      </c>
    </row>
    <row r="7" spans="1:14" ht="24.75" customHeight="1">
      <c r="A7" s="174"/>
      <c r="B7" s="20"/>
      <c r="C7" s="15" t="s">
        <v>55</v>
      </c>
      <c r="D7" s="16"/>
      <c r="E7" s="14" t="s">
        <v>64</v>
      </c>
      <c r="F7" s="138">
        <f t="shared" si="0"/>
        <v>4206500</v>
      </c>
      <c r="G7" s="53">
        <v>68285</v>
      </c>
      <c r="H7" s="53">
        <v>184781</v>
      </c>
      <c r="I7" s="53">
        <v>985153</v>
      </c>
      <c r="J7" s="53">
        <v>165376</v>
      </c>
      <c r="K7" s="53">
        <v>109515</v>
      </c>
      <c r="L7" s="53">
        <v>1964398</v>
      </c>
      <c r="M7" s="53">
        <v>447877</v>
      </c>
      <c r="N7" s="54">
        <v>281115</v>
      </c>
    </row>
    <row r="8" spans="1:14" ht="24.75" customHeight="1">
      <c r="A8" s="174"/>
      <c r="B8" s="20"/>
      <c r="C8" s="17" t="s">
        <v>56</v>
      </c>
      <c r="D8" s="19"/>
      <c r="E8" s="11" t="s">
        <v>63</v>
      </c>
      <c r="F8" s="139">
        <f t="shared" si="0"/>
        <v>4632352</v>
      </c>
      <c r="G8" s="51">
        <v>81190</v>
      </c>
      <c r="H8" s="51">
        <v>165272</v>
      </c>
      <c r="I8" s="51">
        <v>996700</v>
      </c>
      <c r="J8" s="51">
        <v>168202</v>
      </c>
      <c r="K8" s="51">
        <v>193563</v>
      </c>
      <c r="L8" s="51">
        <v>2338500</v>
      </c>
      <c r="M8" s="51">
        <v>408773</v>
      </c>
      <c r="N8" s="55">
        <v>280152</v>
      </c>
    </row>
    <row r="9" spans="1:14" ht="24.75" customHeight="1">
      <c r="A9" s="174"/>
      <c r="B9" s="20"/>
      <c r="C9" s="21"/>
      <c r="D9" s="22"/>
      <c r="E9" s="12" t="s">
        <v>6</v>
      </c>
      <c r="F9" s="100">
        <f t="shared" si="0"/>
        <v>-425852</v>
      </c>
      <c r="G9" s="100">
        <f aca="true" t="shared" si="2" ref="G9:N9">G7-G8</f>
        <v>-12905</v>
      </c>
      <c r="H9" s="100">
        <f t="shared" si="2"/>
        <v>19509</v>
      </c>
      <c r="I9" s="100">
        <f t="shared" si="2"/>
        <v>-11547</v>
      </c>
      <c r="J9" s="100">
        <f t="shared" si="2"/>
        <v>-2826</v>
      </c>
      <c r="K9" s="100">
        <f t="shared" si="2"/>
        <v>-84048</v>
      </c>
      <c r="L9" s="100">
        <f t="shared" si="2"/>
        <v>-374102</v>
      </c>
      <c r="M9" s="100">
        <f t="shared" si="2"/>
        <v>39104</v>
      </c>
      <c r="N9" s="101">
        <f t="shared" si="2"/>
        <v>963</v>
      </c>
    </row>
    <row r="10" spans="1:14" ht="24.75" customHeight="1">
      <c r="A10" s="174"/>
      <c r="B10" s="20"/>
      <c r="C10" s="15" t="s">
        <v>10</v>
      </c>
      <c r="D10" s="16"/>
      <c r="E10" s="14" t="s">
        <v>64</v>
      </c>
      <c r="F10" s="51">
        <f t="shared" si="0"/>
        <v>2629297</v>
      </c>
      <c r="G10" s="53">
        <v>1445</v>
      </c>
      <c r="H10" s="53">
        <v>0</v>
      </c>
      <c r="I10" s="53">
        <v>1873112</v>
      </c>
      <c r="J10" s="53">
        <v>567921</v>
      </c>
      <c r="K10" s="53">
        <v>98682</v>
      </c>
      <c r="L10" s="53">
        <v>5357</v>
      </c>
      <c r="M10" s="53">
        <v>30892</v>
      </c>
      <c r="N10" s="54">
        <v>51888</v>
      </c>
    </row>
    <row r="11" spans="1:14" ht="24.75" customHeight="1">
      <c r="A11" s="174"/>
      <c r="B11" s="20"/>
      <c r="C11" s="17" t="s">
        <v>11</v>
      </c>
      <c r="D11" s="19"/>
      <c r="E11" s="11" t="s">
        <v>63</v>
      </c>
      <c r="F11" s="51">
        <f t="shared" si="0"/>
        <v>2155915</v>
      </c>
      <c r="G11" s="51">
        <v>1269</v>
      </c>
      <c r="H11" s="51">
        <v>0</v>
      </c>
      <c r="I11" s="51">
        <v>1798728</v>
      </c>
      <c r="J11" s="51">
        <v>84101</v>
      </c>
      <c r="K11" s="51">
        <v>206560</v>
      </c>
      <c r="L11" s="51">
        <v>17770</v>
      </c>
      <c r="M11" s="51">
        <v>676</v>
      </c>
      <c r="N11" s="55">
        <v>46811</v>
      </c>
    </row>
    <row r="12" spans="1:14" ht="24.75" customHeight="1">
      <c r="A12" s="174"/>
      <c r="B12" s="20"/>
      <c r="C12" s="21"/>
      <c r="D12" s="22"/>
      <c r="E12" s="12" t="s">
        <v>6</v>
      </c>
      <c r="F12" s="100">
        <f t="shared" si="0"/>
        <v>473382</v>
      </c>
      <c r="G12" s="100">
        <f aca="true" t="shared" si="3" ref="G12:N12">G10-G11</f>
        <v>176</v>
      </c>
      <c r="H12" s="100">
        <f t="shared" si="3"/>
        <v>0</v>
      </c>
      <c r="I12" s="100">
        <f t="shared" si="3"/>
        <v>74384</v>
      </c>
      <c r="J12" s="100">
        <f t="shared" si="3"/>
        <v>483820</v>
      </c>
      <c r="K12" s="100">
        <f t="shared" si="3"/>
        <v>-107878</v>
      </c>
      <c r="L12" s="100">
        <f t="shared" si="3"/>
        <v>-12413</v>
      </c>
      <c r="M12" s="100">
        <f t="shared" si="3"/>
        <v>30216</v>
      </c>
      <c r="N12" s="101">
        <f t="shared" si="3"/>
        <v>5077</v>
      </c>
    </row>
    <row r="13" spans="1:14" ht="24.75" customHeight="1">
      <c r="A13" s="174"/>
      <c r="B13" s="143"/>
      <c r="C13" s="15" t="s">
        <v>62</v>
      </c>
      <c r="D13" s="16"/>
      <c r="E13" s="14" t="s">
        <v>64</v>
      </c>
      <c r="F13" s="51">
        <f>SUM(G13:N13)</f>
        <v>31429</v>
      </c>
      <c r="G13" s="53">
        <v>11158</v>
      </c>
      <c r="H13" s="53">
        <v>0</v>
      </c>
      <c r="I13" s="53">
        <v>108</v>
      </c>
      <c r="J13" s="53">
        <v>0</v>
      </c>
      <c r="K13" s="53">
        <v>20163</v>
      </c>
      <c r="L13" s="53">
        <v>0</v>
      </c>
      <c r="M13" s="53">
        <v>0</v>
      </c>
      <c r="N13" s="54">
        <v>0</v>
      </c>
    </row>
    <row r="14" spans="1:14" ht="24.75" customHeight="1">
      <c r="A14" s="174"/>
      <c r="B14" s="20"/>
      <c r="C14" s="17"/>
      <c r="D14" s="19"/>
      <c r="E14" s="11" t="s">
        <v>63</v>
      </c>
      <c r="F14" s="51">
        <f>SUM(G14:N14)</f>
        <v>746</v>
      </c>
      <c r="G14" s="51">
        <v>0</v>
      </c>
      <c r="H14" s="51">
        <v>0</v>
      </c>
      <c r="I14" s="51">
        <v>486</v>
      </c>
      <c r="J14" s="51">
        <v>0</v>
      </c>
      <c r="K14" s="51">
        <v>0</v>
      </c>
      <c r="L14" s="51">
        <v>0</v>
      </c>
      <c r="M14" s="51">
        <v>0</v>
      </c>
      <c r="N14" s="55">
        <v>260</v>
      </c>
    </row>
    <row r="15" spans="1:14" ht="24.75" customHeight="1">
      <c r="A15" s="174"/>
      <c r="B15" s="23"/>
      <c r="C15" s="21"/>
      <c r="D15" s="22"/>
      <c r="E15" s="12" t="s">
        <v>6</v>
      </c>
      <c r="F15" s="100">
        <f>SUM(G15:N15)</f>
        <v>30683</v>
      </c>
      <c r="G15" s="100">
        <f aca="true" t="shared" si="4" ref="G15:N15">G13-G14</f>
        <v>11158</v>
      </c>
      <c r="H15" s="100">
        <f t="shared" si="4"/>
        <v>0</v>
      </c>
      <c r="I15" s="100">
        <f t="shared" si="4"/>
        <v>-378</v>
      </c>
      <c r="J15" s="100">
        <f t="shared" si="4"/>
        <v>0</v>
      </c>
      <c r="K15" s="100">
        <f t="shared" si="4"/>
        <v>20163</v>
      </c>
      <c r="L15" s="100">
        <f t="shared" si="4"/>
        <v>0</v>
      </c>
      <c r="M15" s="100">
        <f t="shared" si="4"/>
        <v>0</v>
      </c>
      <c r="N15" s="101">
        <f t="shared" si="4"/>
        <v>-260</v>
      </c>
    </row>
    <row r="16" spans="1:14" ht="24.75" customHeight="1">
      <c r="A16" s="174"/>
      <c r="B16" s="165" t="s">
        <v>12</v>
      </c>
      <c r="C16" s="166"/>
      <c r="D16" s="16"/>
      <c r="E16" s="14" t="s">
        <v>64</v>
      </c>
      <c r="F16" s="138">
        <f t="shared" si="0"/>
        <v>3298197</v>
      </c>
      <c r="G16" s="53">
        <v>58298</v>
      </c>
      <c r="H16" s="53">
        <v>46783</v>
      </c>
      <c r="I16" s="53">
        <v>1382286</v>
      </c>
      <c r="J16" s="53">
        <v>740818</v>
      </c>
      <c r="K16" s="53">
        <v>397592</v>
      </c>
      <c r="L16" s="53">
        <v>24976</v>
      </c>
      <c r="M16" s="53">
        <v>303896</v>
      </c>
      <c r="N16" s="54">
        <v>343548</v>
      </c>
    </row>
    <row r="17" spans="1:14" ht="24.75" customHeight="1">
      <c r="A17" s="174"/>
      <c r="B17" s="20"/>
      <c r="C17" s="18"/>
      <c r="D17" s="19"/>
      <c r="E17" s="11" t="s">
        <v>63</v>
      </c>
      <c r="F17" s="139">
        <f t="shared" si="0"/>
        <v>3008252</v>
      </c>
      <c r="G17" s="51">
        <v>52002</v>
      </c>
      <c r="H17" s="51">
        <v>50318</v>
      </c>
      <c r="I17" s="51">
        <v>1400088</v>
      </c>
      <c r="J17" s="51">
        <v>233543</v>
      </c>
      <c r="K17" s="51">
        <v>575067</v>
      </c>
      <c r="L17" s="51">
        <v>50179</v>
      </c>
      <c r="M17" s="51">
        <v>299634</v>
      </c>
      <c r="N17" s="55">
        <v>347421</v>
      </c>
    </row>
    <row r="18" spans="1:14" ht="24.75" customHeight="1">
      <c r="A18" s="174"/>
      <c r="B18" s="20"/>
      <c r="C18" s="18"/>
      <c r="D18" s="19"/>
      <c r="E18" s="12" t="s">
        <v>6</v>
      </c>
      <c r="F18" s="100">
        <f t="shared" si="0"/>
        <v>289945</v>
      </c>
      <c r="G18" s="100">
        <f aca="true" t="shared" si="5" ref="G18:N18">G16-G17</f>
        <v>6296</v>
      </c>
      <c r="H18" s="100">
        <f t="shared" si="5"/>
        <v>-3535</v>
      </c>
      <c r="I18" s="100">
        <f t="shared" si="5"/>
        <v>-17802</v>
      </c>
      <c r="J18" s="100">
        <f t="shared" si="5"/>
        <v>507275</v>
      </c>
      <c r="K18" s="100">
        <f t="shared" si="5"/>
        <v>-177475</v>
      </c>
      <c r="L18" s="100">
        <f t="shared" si="5"/>
        <v>-25203</v>
      </c>
      <c r="M18" s="100">
        <f t="shared" si="5"/>
        <v>4262</v>
      </c>
      <c r="N18" s="101">
        <f t="shared" si="5"/>
        <v>-3873</v>
      </c>
    </row>
    <row r="19" spans="1:14" ht="24.75" customHeight="1">
      <c r="A19" s="174"/>
      <c r="B19" s="20"/>
      <c r="C19" s="15" t="s">
        <v>57</v>
      </c>
      <c r="D19" s="16"/>
      <c r="E19" s="14" t="s">
        <v>64</v>
      </c>
      <c r="F19" s="138">
        <f t="shared" si="0"/>
        <v>476541</v>
      </c>
      <c r="G19" s="53">
        <v>6602</v>
      </c>
      <c r="H19" s="53">
        <v>4497</v>
      </c>
      <c r="I19" s="53">
        <v>453221</v>
      </c>
      <c r="J19" s="53">
        <v>1898</v>
      </c>
      <c r="K19" s="53">
        <v>1587</v>
      </c>
      <c r="L19" s="53">
        <v>7901</v>
      </c>
      <c r="M19" s="53">
        <v>444</v>
      </c>
      <c r="N19" s="54">
        <v>391</v>
      </c>
    </row>
    <row r="20" spans="1:14" ht="24.75" customHeight="1">
      <c r="A20" s="174"/>
      <c r="B20" s="20"/>
      <c r="C20" s="17"/>
      <c r="D20" s="19"/>
      <c r="E20" s="11" t="s">
        <v>63</v>
      </c>
      <c r="F20" s="139">
        <f t="shared" si="0"/>
        <v>531586</v>
      </c>
      <c r="G20" s="51">
        <v>7489</v>
      </c>
      <c r="H20" s="51">
        <v>4634</v>
      </c>
      <c r="I20" s="51">
        <v>503332</v>
      </c>
      <c r="J20" s="51">
        <v>2310</v>
      </c>
      <c r="K20" s="51">
        <v>1969</v>
      </c>
      <c r="L20" s="51">
        <v>9986</v>
      </c>
      <c r="M20" s="51">
        <v>1328</v>
      </c>
      <c r="N20" s="55">
        <v>538</v>
      </c>
    </row>
    <row r="21" spans="1:14" ht="24.75" customHeight="1">
      <c r="A21" s="174"/>
      <c r="B21" s="23"/>
      <c r="C21" s="21"/>
      <c r="D21" s="22"/>
      <c r="E21" s="12" t="s">
        <v>6</v>
      </c>
      <c r="F21" s="100">
        <f>SUM(G21:N21)</f>
        <v>-55045</v>
      </c>
      <c r="G21" s="100">
        <f>G19-G20</f>
        <v>-887</v>
      </c>
      <c r="H21" s="100">
        <f aca="true" t="shared" si="6" ref="H21:M21">H19-H20</f>
        <v>-137</v>
      </c>
      <c r="I21" s="100">
        <f t="shared" si="6"/>
        <v>-50111</v>
      </c>
      <c r="J21" s="100">
        <f t="shared" si="6"/>
        <v>-412</v>
      </c>
      <c r="K21" s="100">
        <f t="shared" si="6"/>
        <v>-382</v>
      </c>
      <c r="L21" s="100">
        <f t="shared" si="6"/>
        <v>-2085</v>
      </c>
      <c r="M21" s="100">
        <f t="shared" si="6"/>
        <v>-884</v>
      </c>
      <c r="N21" s="101">
        <f>N19-N20</f>
        <v>-147</v>
      </c>
    </row>
    <row r="22" spans="1:14" ht="24.75" customHeight="1">
      <c r="A22" s="174"/>
      <c r="B22" s="169" t="s">
        <v>15</v>
      </c>
      <c r="C22" s="182"/>
      <c r="D22" s="83"/>
      <c r="E22" s="84" t="s">
        <v>64</v>
      </c>
      <c r="F22" s="134">
        <f t="shared" si="0"/>
        <v>4061850</v>
      </c>
      <c r="G22" s="134">
        <f aca="true" t="shared" si="7" ref="G22:N23">G4-G16</f>
        <v>25625</v>
      </c>
      <c r="H22" s="134">
        <f t="shared" si="7"/>
        <v>138030</v>
      </c>
      <c r="I22" s="134">
        <f t="shared" si="7"/>
        <v>1526893</v>
      </c>
      <c r="J22" s="134">
        <f t="shared" si="7"/>
        <v>50696</v>
      </c>
      <c r="K22" s="134">
        <f t="shared" si="7"/>
        <v>2681</v>
      </c>
      <c r="L22" s="134">
        <f t="shared" si="7"/>
        <v>2139266</v>
      </c>
      <c r="M22" s="134">
        <f t="shared" si="7"/>
        <v>178533</v>
      </c>
      <c r="N22" s="135">
        <f>N4-N16</f>
        <v>126</v>
      </c>
    </row>
    <row r="23" spans="1:14" ht="24.75" customHeight="1">
      <c r="A23" s="174"/>
      <c r="B23" s="85"/>
      <c r="C23" s="86"/>
      <c r="D23" s="87"/>
      <c r="E23" s="73" t="s">
        <v>63</v>
      </c>
      <c r="F23" s="136">
        <f t="shared" si="0"/>
        <v>4405347</v>
      </c>
      <c r="G23" s="136">
        <f t="shared" si="7"/>
        <v>34213</v>
      </c>
      <c r="H23" s="136">
        <f t="shared" si="7"/>
        <v>114981</v>
      </c>
      <c r="I23" s="136">
        <f t="shared" si="7"/>
        <v>1548283</v>
      </c>
      <c r="J23" s="136">
        <f t="shared" si="7"/>
        <v>44358</v>
      </c>
      <c r="K23" s="136">
        <f t="shared" si="7"/>
        <v>1768</v>
      </c>
      <c r="L23" s="136">
        <f t="shared" si="7"/>
        <v>2556199</v>
      </c>
      <c r="M23" s="136">
        <f t="shared" si="7"/>
        <v>116162</v>
      </c>
      <c r="N23" s="137">
        <f>N5-N17</f>
        <v>-10617</v>
      </c>
    </row>
    <row r="24" spans="1:14" ht="24.75" customHeight="1">
      <c r="A24" s="175"/>
      <c r="B24" s="88"/>
      <c r="C24" s="89"/>
      <c r="D24" s="90"/>
      <c r="E24" s="75" t="s">
        <v>6</v>
      </c>
      <c r="F24" s="104">
        <f t="shared" si="0"/>
        <v>-343497</v>
      </c>
      <c r="G24" s="104">
        <f aca="true" t="shared" si="8" ref="G24:N24">G22-G23</f>
        <v>-8588</v>
      </c>
      <c r="H24" s="104">
        <f t="shared" si="8"/>
        <v>23049</v>
      </c>
      <c r="I24" s="104">
        <f t="shared" si="8"/>
        <v>-21390</v>
      </c>
      <c r="J24" s="104">
        <f t="shared" si="8"/>
        <v>6338</v>
      </c>
      <c r="K24" s="104">
        <f t="shared" si="8"/>
        <v>913</v>
      </c>
      <c r="L24" s="104">
        <f t="shared" si="8"/>
        <v>-416933</v>
      </c>
      <c r="M24" s="104">
        <f t="shared" si="8"/>
        <v>62371</v>
      </c>
      <c r="N24" s="106">
        <f t="shared" si="8"/>
        <v>10743</v>
      </c>
    </row>
    <row r="25" spans="1:14" ht="24.75" customHeight="1">
      <c r="A25" s="173" t="s">
        <v>16</v>
      </c>
      <c r="B25" s="165" t="s">
        <v>17</v>
      </c>
      <c r="C25" s="166"/>
      <c r="D25" s="167"/>
      <c r="E25" s="10" t="s">
        <v>64</v>
      </c>
      <c r="F25" s="51">
        <f t="shared" si="0"/>
        <v>2137050</v>
      </c>
      <c r="G25" s="51">
        <v>26232</v>
      </c>
      <c r="H25" s="51">
        <v>0</v>
      </c>
      <c r="I25" s="51">
        <v>1091417</v>
      </c>
      <c r="J25" s="51">
        <v>43852</v>
      </c>
      <c r="K25" s="51">
        <v>108074</v>
      </c>
      <c r="L25" s="51">
        <v>814839</v>
      </c>
      <c r="M25" s="51">
        <v>11300</v>
      </c>
      <c r="N25" s="55">
        <v>41336</v>
      </c>
    </row>
    <row r="26" spans="1:14" ht="24.75" customHeight="1">
      <c r="A26" s="174"/>
      <c r="B26" s="20"/>
      <c r="C26" s="18"/>
      <c r="D26" s="19"/>
      <c r="E26" s="11" t="s">
        <v>63</v>
      </c>
      <c r="F26" s="51">
        <f t="shared" si="0"/>
        <v>2611532</v>
      </c>
      <c r="G26" s="51">
        <v>19264</v>
      </c>
      <c r="H26" s="51">
        <v>0</v>
      </c>
      <c r="I26" s="51">
        <v>1483000</v>
      </c>
      <c r="J26" s="51">
        <v>44358</v>
      </c>
      <c r="K26" s="51">
        <v>230200</v>
      </c>
      <c r="L26" s="51">
        <v>696525</v>
      </c>
      <c r="M26" s="51">
        <v>67918</v>
      </c>
      <c r="N26" s="55">
        <v>70267</v>
      </c>
    </row>
    <row r="27" spans="1:14" ht="24.75" customHeight="1">
      <c r="A27" s="174"/>
      <c r="B27" s="20"/>
      <c r="C27" s="18"/>
      <c r="D27" s="19"/>
      <c r="E27" s="12" t="s">
        <v>6</v>
      </c>
      <c r="F27" s="98">
        <f t="shared" si="0"/>
        <v>-474482</v>
      </c>
      <c r="G27" s="98">
        <f aca="true" t="shared" si="9" ref="G27:N27">G25-G26</f>
        <v>6968</v>
      </c>
      <c r="H27" s="98">
        <f t="shared" si="9"/>
        <v>0</v>
      </c>
      <c r="I27" s="98">
        <f t="shared" si="9"/>
        <v>-391583</v>
      </c>
      <c r="J27" s="98">
        <f t="shared" si="9"/>
        <v>-506</v>
      </c>
      <c r="K27" s="98">
        <f t="shared" si="9"/>
        <v>-122126</v>
      </c>
      <c r="L27" s="98">
        <f t="shared" si="9"/>
        <v>118314</v>
      </c>
      <c r="M27" s="98">
        <f t="shared" si="9"/>
        <v>-56618</v>
      </c>
      <c r="N27" s="99">
        <f t="shared" si="9"/>
        <v>-28931</v>
      </c>
    </row>
    <row r="28" spans="1:14" ht="24.75" customHeight="1">
      <c r="A28" s="174"/>
      <c r="B28" s="20"/>
      <c r="C28" s="15" t="s">
        <v>19</v>
      </c>
      <c r="D28" s="16"/>
      <c r="E28" s="13" t="s">
        <v>64</v>
      </c>
      <c r="F28" s="138">
        <f t="shared" si="0"/>
        <v>1307200</v>
      </c>
      <c r="G28" s="53">
        <v>8700</v>
      </c>
      <c r="H28" s="53">
        <v>0</v>
      </c>
      <c r="I28" s="53">
        <v>554700</v>
      </c>
      <c r="J28" s="53">
        <v>0</v>
      </c>
      <c r="K28" s="53">
        <v>57900</v>
      </c>
      <c r="L28" s="53">
        <v>674600</v>
      </c>
      <c r="M28" s="53">
        <v>11300</v>
      </c>
      <c r="N28" s="54">
        <v>0</v>
      </c>
    </row>
    <row r="29" spans="1:14" ht="24.75" customHeight="1">
      <c r="A29" s="174"/>
      <c r="B29" s="20"/>
      <c r="C29" s="17"/>
      <c r="D29" s="19"/>
      <c r="E29" s="11" t="s">
        <v>63</v>
      </c>
      <c r="F29" s="139">
        <f t="shared" si="0"/>
        <v>1387900</v>
      </c>
      <c r="G29" s="51">
        <v>0</v>
      </c>
      <c r="H29" s="51">
        <v>0</v>
      </c>
      <c r="I29" s="51">
        <v>740700</v>
      </c>
      <c r="J29" s="51">
        <v>0</v>
      </c>
      <c r="K29" s="51">
        <v>55900</v>
      </c>
      <c r="L29" s="51">
        <v>581200</v>
      </c>
      <c r="M29" s="51">
        <v>10100</v>
      </c>
      <c r="N29" s="55">
        <v>0</v>
      </c>
    </row>
    <row r="30" spans="1:14" ht="24.75" customHeight="1">
      <c r="A30" s="174"/>
      <c r="B30" s="20"/>
      <c r="C30" s="21"/>
      <c r="D30" s="22"/>
      <c r="E30" s="12" t="s">
        <v>6</v>
      </c>
      <c r="F30" s="100">
        <f t="shared" si="0"/>
        <v>-80700</v>
      </c>
      <c r="G30" s="100">
        <f aca="true" t="shared" si="10" ref="G30:N30">G28-G29</f>
        <v>8700</v>
      </c>
      <c r="H30" s="100">
        <f t="shared" si="10"/>
        <v>0</v>
      </c>
      <c r="I30" s="100">
        <f t="shared" si="10"/>
        <v>-186000</v>
      </c>
      <c r="J30" s="100">
        <f t="shared" si="10"/>
        <v>0</v>
      </c>
      <c r="K30" s="100">
        <f t="shared" si="10"/>
        <v>2000</v>
      </c>
      <c r="L30" s="100">
        <f t="shared" si="10"/>
        <v>93400</v>
      </c>
      <c r="M30" s="100">
        <f t="shared" si="10"/>
        <v>1200</v>
      </c>
      <c r="N30" s="101">
        <f t="shared" si="10"/>
        <v>0</v>
      </c>
    </row>
    <row r="31" spans="1:14" ht="24.75" customHeight="1">
      <c r="A31" s="174"/>
      <c r="B31" s="20"/>
      <c r="C31" s="15" t="s">
        <v>10</v>
      </c>
      <c r="D31" s="16"/>
      <c r="E31" s="10" t="s">
        <v>64</v>
      </c>
      <c r="F31" s="51">
        <f t="shared" si="0"/>
        <v>621697</v>
      </c>
      <c r="G31" s="51">
        <v>7712</v>
      </c>
      <c r="H31" s="51">
        <v>0</v>
      </c>
      <c r="I31" s="51">
        <v>376462</v>
      </c>
      <c r="J31" s="51">
        <v>43852</v>
      </c>
      <c r="K31" s="51">
        <v>30350</v>
      </c>
      <c r="L31" s="51">
        <v>139749</v>
      </c>
      <c r="M31" s="51">
        <v>0</v>
      </c>
      <c r="N31" s="55">
        <v>23572</v>
      </c>
    </row>
    <row r="32" spans="1:14" ht="24.75" customHeight="1">
      <c r="A32" s="174"/>
      <c r="B32" s="20"/>
      <c r="C32" s="17" t="s">
        <v>20</v>
      </c>
      <c r="D32" s="19"/>
      <c r="E32" s="11" t="s">
        <v>63</v>
      </c>
      <c r="F32" s="51">
        <f t="shared" si="0"/>
        <v>740053</v>
      </c>
      <c r="G32" s="51">
        <v>9410</v>
      </c>
      <c r="H32" s="51">
        <v>0</v>
      </c>
      <c r="I32" s="51">
        <v>387874</v>
      </c>
      <c r="J32" s="51">
        <v>44358</v>
      </c>
      <c r="K32" s="51">
        <v>110604</v>
      </c>
      <c r="L32" s="51">
        <v>115325</v>
      </c>
      <c r="M32" s="51">
        <v>40375</v>
      </c>
      <c r="N32" s="55">
        <v>32107</v>
      </c>
    </row>
    <row r="33" spans="1:14" ht="24.75" customHeight="1">
      <c r="A33" s="174"/>
      <c r="B33" s="20"/>
      <c r="C33" s="21"/>
      <c r="D33" s="22"/>
      <c r="E33" s="12" t="s">
        <v>6</v>
      </c>
      <c r="F33" s="144">
        <f t="shared" si="0"/>
        <v>-118356</v>
      </c>
      <c r="G33" s="98">
        <f aca="true" t="shared" si="11" ref="G33:N33">G31-G32</f>
        <v>-1698</v>
      </c>
      <c r="H33" s="98">
        <f>H31-H32</f>
        <v>0</v>
      </c>
      <c r="I33" s="98">
        <f>I31-I32</f>
        <v>-11412</v>
      </c>
      <c r="J33" s="98">
        <f t="shared" si="11"/>
        <v>-506</v>
      </c>
      <c r="K33" s="98">
        <f t="shared" si="11"/>
        <v>-80254</v>
      </c>
      <c r="L33" s="98">
        <f t="shared" si="11"/>
        <v>24424</v>
      </c>
      <c r="M33" s="98">
        <f t="shared" si="11"/>
        <v>-40375</v>
      </c>
      <c r="N33" s="99">
        <f t="shared" si="11"/>
        <v>-8535</v>
      </c>
    </row>
    <row r="34" spans="1:14" ht="24.75" customHeight="1">
      <c r="A34" s="174"/>
      <c r="B34" s="143"/>
      <c r="C34" s="15" t="s">
        <v>62</v>
      </c>
      <c r="D34" s="16"/>
      <c r="E34" s="14" t="s">
        <v>64</v>
      </c>
      <c r="F34" s="51">
        <f t="shared" si="0"/>
        <v>150890</v>
      </c>
      <c r="G34" s="53">
        <v>0</v>
      </c>
      <c r="H34" s="53">
        <v>0</v>
      </c>
      <c r="I34" s="53">
        <v>136755</v>
      </c>
      <c r="J34" s="53">
        <v>0</v>
      </c>
      <c r="K34" s="53">
        <v>14135</v>
      </c>
      <c r="L34" s="53">
        <v>0</v>
      </c>
      <c r="M34" s="53">
        <v>0</v>
      </c>
      <c r="N34" s="54">
        <v>0</v>
      </c>
    </row>
    <row r="35" spans="1:14" ht="24.75" customHeight="1">
      <c r="A35" s="174"/>
      <c r="B35" s="20"/>
      <c r="C35" s="17"/>
      <c r="D35" s="19"/>
      <c r="E35" s="11" t="s">
        <v>63</v>
      </c>
      <c r="F35" s="51">
        <f t="shared" si="0"/>
        <v>399163</v>
      </c>
      <c r="G35" s="51">
        <v>0</v>
      </c>
      <c r="H35" s="51">
        <v>0</v>
      </c>
      <c r="I35" s="51">
        <v>296126</v>
      </c>
      <c r="J35" s="51">
        <v>0</v>
      </c>
      <c r="K35" s="51">
        <v>63696</v>
      </c>
      <c r="L35" s="51">
        <v>0</v>
      </c>
      <c r="M35" s="51">
        <v>17443</v>
      </c>
      <c r="N35" s="55">
        <v>21898</v>
      </c>
    </row>
    <row r="36" spans="1:14" ht="24.75" customHeight="1">
      <c r="A36" s="174"/>
      <c r="B36" s="23"/>
      <c r="C36" s="21"/>
      <c r="D36" s="22"/>
      <c r="E36" s="12" t="s">
        <v>6</v>
      </c>
      <c r="F36" s="100">
        <f t="shared" si="0"/>
        <v>-248273</v>
      </c>
      <c r="G36" s="100">
        <f aca="true" t="shared" si="12" ref="G36:N36">G34-G35</f>
        <v>0</v>
      </c>
      <c r="H36" s="100">
        <f t="shared" si="12"/>
        <v>0</v>
      </c>
      <c r="I36" s="100">
        <f t="shared" si="12"/>
        <v>-159371</v>
      </c>
      <c r="J36" s="100">
        <f t="shared" si="12"/>
        <v>0</v>
      </c>
      <c r="K36" s="100">
        <f t="shared" si="12"/>
        <v>-49561</v>
      </c>
      <c r="L36" s="100">
        <f t="shared" si="12"/>
        <v>0</v>
      </c>
      <c r="M36" s="100">
        <f t="shared" si="12"/>
        <v>-17443</v>
      </c>
      <c r="N36" s="101">
        <f t="shared" si="12"/>
        <v>-21898</v>
      </c>
    </row>
    <row r="37" spans="1:14" ht="24.75" customHeight="1">
      <c r="A37" s="174"/>
      <c r="B37" s="165" t="s">
        <v>21</v>
      </c>
      <c r="C37" s="166"/>
      <c r="D37" s="167"/>
      <c r="E37" s="10" t="s">
        <v>64</v>
      </c>
      <c r="F37" s="138">
        <f t="shared" si="0"/>
        <v>6227983</v>
      </c>
      <c r="G37" s="53">
        <v>62103</v>
      </c>
      <c r="H37" s="53">
        <v>117903</v>
      </c>
      <c r="I37" s="53">
        <v>2699596</v>
      </c>
      <c r="J37" s="53">
        <v>87703</v>
      </c>
      <c r="K37" s="53">
        <v>110755</v>
      </c>
      <c r="L37" s="53">
        <v>2992022</v>
      </c>
      <c r="M37" s="53">
        <v>132096</v>
      </c>
      <c r="N37" s="54">
        <v>25805</v>
      </c>
    </row>
    <row r="38" spans="1:14" ht="24.75" customHeight="1">
      <c r="A38" s="174"/>
      <c r="B38" s="20"/>
      <c r="C38" s="18"/>
      <c r="D38" s="19"/>
      <c r="E38" s="11" t="s">
        <v>63</v>
      </c>
      <c r="F38" s="139">
        <f t="shared" si="0"/>
        <v>7019852</v>
      </c>
      <c r="G38" s="51">
        <v>58999</v>
      </c>
      <c r="H38" s="51">
        <v>98739</v>
      </c>
      <c r="I38" s="51">
        <v>3010132</v>
      </c>
      <c r="J38" s="51">
        <v>88716</v>
      </c>
      <c r="K38" s="51">
        <v>222365</v>
      </c>
      <c r="L38" s="51">
        <v>3298913</v>
      </c>
      <c r="M38" s="51">
        <v>184042</v>
      </c>
      <c r="N38" s="55">
        <v>57946</v>
      </c>
    </row>
    <row r="39" spans="1:14" ht="24.75" customHeight="1">
      <c r="A39" s="174"/>
      <c r="B39" s="20"/>
      <c r="C39" s="18"/>
      <c r="D39" s="19"/>
      <c r="E39" s="12" t="s">
        <v>6</v>
      </c>
      <c r="F39" s="100">
        <f t="shared" si="0"/>
        <v>-791869</v>
      </c>
      <c r="G39" s="100">
        <f aca="true" t="shared" si="13" ref="G39:N39">G37-G38</f>
        <v>3104</v>
      </c>
      <c r="H39" s="100">
        <f t="shared" si="13"/>
        <v>19164</v>
      </c>
      <c r="I39" s="100">
        <f t="shared" si="13"/>
        <v>-310536</v>
      </c>
      <c r="J39" s="100">
        <f t="shared" si="13"/>
        <v>-1013</v>
      </c>
      <c r="K39" s="100">
        <f t="shared" si="13"/>
        <v>-111610</v>
      </c>
      <c r="L39" s="100">
        <f t="shared" si="13"/>
        <v>-306891</v>
      </c>
      <c r="M39" s="100">
        <f t="shared" si="13"/>
        <v>-51946</v>
      </c>
      <c r="N39" s="101">
        <f t="shared" si="13"/>
        <v>-32141</v>
      </c>
    </row>
    <row r="40" spans="1:14" ht="24.75" customHeight="1">
      <c r="A40" s="174"/>
      <c r="B40" s="17"/>
      <c r="C40" s="15" t="s">
        <v>22</v>
      </c>
      <c r="D40" s="16"/>
      <c r="E40" s="10" t="s">
        <v>64</v>
      </c>
      <c r="F40" s="51">
        <f t="shared" si="0"/>
        <v>1241182</v>
      </c>
      <c r="G40" s="51">
        <v>14782</v>
      </c>
      <c r="H40" s="51">
        <v>0</v>
      </c>
      <c r="I40" s="51">
        <v>306932</v>
      </c>
      <c r="J40" s="51">
        <v>0</v>
      </c>
      <c r="K40" s="51">
        <v>72310</v>
      </c>
      <c r="L40" s="51">
        <v>826231</v>
      </c>
      <c r="M40" s="51">
        <v>11352</v>
      </c>
      <c r="N40" s="55">
        <v>9575</v>
      </c>
    </row>
    <row r="41" spans="1:14" ht="24.75" customHeight="1">
      <c r="A41" s="174"/>
      <c r="B41" s="20"/>
      <c r="C41" s="17" t="s">
        <v>34</v>
      </c>
      <c r="D41" s="19"/>
      <c r="E41" s="11" t="s">
        <v>63</v>
      </c>
      <c r="F41" s="51">
        <f t="shared" si="0"/>
        <v>1694374</v>
      </c>
      <c r="G41" s="51">
        <v>11106</v>
      </c>
      <c r="H41" s="51">
        <v>0</v>
      </c>
      <c r="I41" s="51">
        <v>682938</v>
      </c>
      <c r="J41" s="51">
        <v>0</v>
      </c>
      <c r="K41" s="51">
        <v>152491</v>
      </c>
      <c r="L41" s="51">
        <v>781949</v>
      </c>
      <c r="M41" s="51">
        <v>27619</v>
      </c>
      <c r="N41" s="55">
        <v>38271</v>
      </c>
    </row>
    <row r="42" spans="1:14" ht="24.75" customHeight="1">
      <c r="A42" s="174"/>
      <c r="B42" s="20"/>
      <c r="C42" s="21"/>
      <c r="D42" s="22"/>
      <c r="E42" s="12" t="s">
        <v>6</v>
      </c>
      <c r="F42" s="98">
        <f t="shared" si="0"/>
        <v>-453192</v>
      </c>
      <c r="G42" s="98">
        <f aca="true" t="shared" si="14" ref="G42:N42">G40-G41</f>
        <v>3676</v>
      </c>
      <c r="H42" s="98">
        <f t="shared" si="14"/>
        <v>0</v>
      </c>
      <c r="I42" s="98">
        <f t="shared" si="14"/>
        <v>-376006</v>
      </c>
      <c r="J42" s="98">
        <f t="shared" si="14"/>
        <v>0</v>
      </c>
      <c r="K42" s="98">
        <f t="shared" si="14"/>
        <v>-80181</v>
      </c>
      <c r="L42" s="98">
        <f t="shared" si="14"/>
        <v>44282</v>
      </c>
      <c r="M42" s="98">
        <f t="shared" si="14"/>
        <v>-16267</v>
      </c>
      <c r="N42" s="99">
        <f t="shared" si="14"/>
        <v>-28696</v>
      </c>
    </row>
    <row r="43" spans="1:14" ht="24.75" customHeight="1">
      <c r="A43" s="174"/>
      <c r="B43" s="17"/>
      <c r="C43" s="15" t="s">
        <v>24</v>
      </c>
      <c r="D43" s="16"/>
      <c r="E43" s="10" t="s">
        <v>64</v>
      </c>
      <c r="F43" s="138">
        <f t="shared" si="0"/>
        <v>3905166</v>
      </c>
      <c r="G43" s="53">
        <v>44117</v>
      </c>
      <c r="H43" s="53">
        <v>22903</v>
      </c>
      <c r="I43" s="53">
        <v>2391637</v>
      </c>
      <c r="J43" s="53">
        <v>87703</v>
      </c>
      <c r="K43" s="53">
        <v>38445</v>
      </c>
      <c r="L43" s="53">
        <v>1284633</v>
      </c>
      <c r="M43" s="53">
        <v>19498</v>
      </c>
      <c r="N43" s="54">
        <v>16230</v>
      </c>
    </row>
    <row r="44" spans="1:14" ht="24.75" customHeight="1">
      <c r="A44" s="174"/>
      <c r="B44" s="20"/>
      <c r="C44" s="17" t="s">
        <v>25</v>
      </c>
      <c r="D44" s="19"/>
      <c r="E44" s="11" t="s">
        <v>63</v>
      </c>
      <c r="F44" s="139">
        <f t="shared" si="0"/>
        <v>4775523</v>
      </c>
      <c r="G44" s="51">
        <v>42845</v>
      </c>
      <c r="H44" s="51">
        <v>22739</v>
      </c>
      <c r="I44" s="51">
        <v>2321232</v>
      </c>
      <c r="J44" s="51">
        <v>88716</v>
      </c>
      <c r="K44" s="51">
        <v>66752</v>
      </c>
      <c r="L44" s="51">
        <v>2134375</v>
      </c>
      <c r="M44" s="51">
        <v>80822</v>
      </c>
      <c r="N44" s="55">
        <v>18042</v>
      </c>
    </row>
    <row r="45" spans="1:14" ht="24.75" customHeight="1">
      <c r="A45" s="174"/>
      <c r="B45" s="20"/>
      <c r="C45" s="17"/>
      <c r="D45" s="22"/>
      <c r="E45" s="12" t="s">
        <v>6</v>
      </c>
      <c r="F45" s="100">
        <f t="shared" si="0"/>
        <v>-870357</v>
      </c>
      <c r="G45" s="100">
        <f aca="true" t="shared" si="15" ref="G45:N45">G43-G44</f>
        <v>1272</v>
      </c>
      <c r="H45" s="100">
        <f t="shared" si="15"/>
        <v>164</v>
      </c>
      <c r="I45" s="100">
        <f t="shared" si="15"/>
        <v>70405</v>
      </c>
      <c r="J45" s="100">
        <f t="shared" si="15"/>
        <v>-1013</v>
      </c>
      <c r="K45" s="100">
        <f t="shared" si="15"/>
        <v>-28307</v>
      </c>
      <c r="L45" s="100">
        <f>L43-L44</f>
        <v>-849742</v>
      </c>
      <c r="M45" s="100">
        <f t="shared" si="15"/>
        <v>-61324</v>
      </c>
      <c r="N45" s="101">
        <f t="shared" si="15"/>
        <v>-1812</v>
      </c>
    </row>
    <row r="46" spans="1:14" ht="24.75" customHeight="1">
      <c r="A46" s="174"/>
      <c r="B46" s="168" t="s">
        <v>15</v>
      </c>
      <c r="C46" s="169"/>
      <c r="D46" s="91"/>
      <c r="E46" s="84" t="s">
        <v>64</v>
      </c>
      <c r="F46" s="134">
        <f>SUM(G46:N46)</f>
        <v>-4090933</v>
      </c>
      <c r="G46" s="134">
        <f aca="true" t="shared" si="16" ref="G46:N47">G25-G37</f>
        <v>-35871</v>
      </c>
      <c r="H46" s="102">
        <f t="shared" si="16"/>
        <v>-117903</v>
      </c>
      <c r="I46" s="102">
        <f t="shared" si="16"/>
        <v>-1608179</v>
      </c>
      <c r="J46" s="102">
        <f t="shared" si="16"/>
        <v>-43851</v>
      </c>
      <c r="K46" s="102">
        <f t="shared" si="16"/>
        <v>-2681</v>
      </c>
      <c r="L46" s="102">
        <f t="shared" si="16"/>
        <v>-2177183</v>
      </c>
      <c r="M46" s="102">
        <f t="shared" si="16"/>
        <v>-120796</v>
      </c>
      <c r="N46" s="105">
        <f t="shared" si="16"/>
        <v>15531</v>
      </c>
    </row>
    <row r="47" spans="1:14" ht="24.75" customHeight="1">
      <c r="A47" s="174"/>
      <c r="B47" s="92"/>
      <c r="C47" s="86"/>
      <c r="D47" s="87"/>
      <c r="E47" s="73" t="s">
        <v>63</v>
      </c>
      <c r="F47" s="136">
        <f t="shared" si="0"/>
        <v>-4408320</v>
      </c>
      <c r="G47" s="136">
        <f t="shared" si="16"/>
        <v>-39735</v>
      </c>
      <c r="H47" s="136">
        <f t="shared" si="16"/>
        <v>-98739</v>
      </c>
      <c r="I47" s="136">
        <f t="shared" si="16"/>
        <v>-1527132</v>
      </c>
      <c r="J47" s="136">
        <f t="shared" si="16"/>
        <v>-44358</v>
      </c>
      <c r="K47" s="136">
        <f t="shared" si="16"/>
        <v>7835</v>
      </c>
      <c r="L47" s="136">
        <f t="shared" si="16"/>
        <v>-2602388</v>
      </c>
      <c r="M47" s="136">
        <f t="shared" si="16"/>
        <v>-116124</v>
      </c>
      <c r="N47" s="137">
        <f t="shared" si="16"/>
        <v>12321</v>
      </c>
    </row>
    <row r="48" spans="1:14" ht="24.75" customHeight="1">
      <c r="A48" s="175"/>
      <c r="B48" s="93"/>
      <c r="C48" s="89"/>
      <c r="D48" s="90"/>
      <c r="E48" s="75" t="s">
        <v>6</v>
      </c>
      <c r="F48" s="104">
        <f t="shared" si="0"/>
        <v>317387</v>
      </c>
      <c r="G48" s="104">
        <f>G46-G47</f>
        <v>3864</v>
      </c>
      <c r="H48" s="104">
        <f aca="true" t="shared" si="17" ref="H48:N48">H46-H47</f>
        <v>-19164</v>
      </c>
      <c r="I48" s="104">
        <f t="shared" si="17"/>
        <v>-81047</v>
      </c>
      <c r="J48" s="104">
        <f t="shared" si="17"/>
        <v>507</v>
      </c>
      <c r="K48" s="104">
        <f t="shared" si="17"/>
        <v>-10516</v>
      </c>
      <c r="L48" s="104">
        <f t="shared" si="17"/>
        <v>425205</v>
      </c>
      <c r="M48" s="104">
        <f t="shared" si="17"/>
        <v>-4672</v>
      </c>
      <c r="N48" s="106">
        <f t="shared" si="17"/>
        <v>3210</v>
      </c>
    </row>
    <row r="49" spans="1:14" ht="24.75" customHeight="1">
      <c r="A49" s="95" t="s">
        <v>46</v>
      </c>
      <c r="B49" s="94"/>
      <c r="C49" s="94"/>
      <c r="D49" s="91"/>
      <c r="E49" s="84" t="s">
        <v>64</v>
      </c>
      <c r="F49" s="102">
        <f t="shared" si="0"/>
        <v>-29083</v>
      </c>
      <c r="G49" s="134">
        <f aca="true" t="shared" si="18" ref="G49:N49">G22+G46</f>
        <v>-10246</v>
      </c>
      <c r="H49" s="102">
        <f t="shared" si="18"/>
        <v>20127</v>
      </c>
      <c r="I49" s="102">
        <f t="shared" si="18"/>
        <v>-81286</v>
      </c>
      <c r="J49" s="102">
        <f t="shared" si="18"/>
        <v>6845</v>
      </c>
      <c r="K49" s="102">
        <f t="shared" si="18"/>
        <v>0</v>
      </c>
      <c r="L49" s="102">
        <f t="shared" si="18"/>
        <v>-37917</v>
      </c>
      <c r="M49" s="102">
        <f t="shared" si="18"/>
        <v>57737</v>
      </c>
      <c r="N49" s="105">
        <f t="shared" si="18"/>
        <v>15657</v>
      </c>
    </row>
    <row r="50" spans="1:14" ht="24.75" customHeight="1">
      <c r="A50" s="96"/>
      <c r="B50" s="85"/>
      <c r="C50" s="86"/>
      <c r="D50" s="87"/>
      <c r="E50" s="73" t="s">
        <v>63</v>
      </c>
      <c r="F50" s="103">
        <f t="shared" si="0"/>
        <v>-2973</v>
      </c>
      <c r="G50" s="136">
        <f>G23+G47</f>
        <v>-5522</v>
      </c>
      <c r="H50" s="136">
        <f aca="true" t="shared" si="19" ref="H50:N50">H23+H47</f>
        <v>16242</v>
      </c>
      <c r="I50" s="136">
        <f t="shared" si="19"/>
        <v>21151</v>
      </c>
      <c r="J50" s="136">
        <f t="shared" si="19"/>
        <v>0</v>
      </c>
      <c r="K50" s="136">
        <f t="shared" si="19"/>
        <v>9603</v>
      </c>
      <c r="L50" s="136">
        <f t="shared" si="19"/>
        <v>-46189</v>
      </c>
      <c r="M50" s="136">
        <f t="shared" si="19"/>
        <v>38</v>
      </c>
      <c r="N50" s="137">
        <f t="shared" si="19"/>
        <v>1704</v>
      </c>
    </row>
    <row r="51" spans="1:14" ht="24.75" customHeight="1">
      <c r="A51" s="97"/>
      <c r="B51" s="88"/>
      <c r="C51" s="89"/>
      <c r="D51" s="90"/>
      <c r="E51" s="75" t="s">
        <v>6</v>
      </c>
      <c r="F51" s="104">
        <f t="shared" si="0"/>
        <v>-26110</v>
      </c>
      <c r="G51" s="104">
        <f aca="true" t="shared" si="20" ref="G51:N51">G49-G50</f>
        <v>-4724</v>
      </c>
      <c r="H51" s="104">
        <f t="shared" si="20"/>
        <v>3885</v>
      </c>
      <c r="I51" s="104">
        <f t="shared" si="20"/>
        <v>-102437</v>
      </c>
      <c r="J51" s="104">
        <f t="shared" si="20"/>
        <v>6845</v>
      </c>
      <c r="K51" s="104">
        <f t="shared" si="20"/>
        <v>-9603</v>
      </c>
      <c r="L51" s="104">
        <f t="shared" si="20"/>
        <v>8272</v>
      </c>
      <c r="M51" s="104">
        <f t="shared" si="20"/>
        <v>57699</v>
      </c>
      <c r="N51" s="106">
        <f t="shared" si="20"/>
        <v>13953</v>
      </c>
    </row>
    <row r="52" spans="1:14" ht="24.75" customHeight="1">
      <c r="A52" s="170" t="s">
        <v>28</v>
      </c>
      <c r="B52" s="166"/>
      <c r="C52" s="166"/>
      <c r="D52" s="16"/>
      <c r="E52" s="10" t="s">
        <v>64</v>
      </c>
      <c r="F52" s="138">
        <f t="shared" si="0"/>
        <v>20637</v>
      </c>
      <c r="G52" s="53">
        <v>1</v>
      </c>
      <c r="H52" s="53">
        <v>20127</v>
      </c>
      <c r="I52" s="53">
        <v>7</v>
      </c>
      <c r="J52" s="53">
        <v>0</v>
      </c>
      <c r="K52" s="53">
        <v>0</v>
      </c>
      <c r="L52" s="53">
        <v>0</v>
      </c>
      <c r="M52" s="53">
        <v>38</v>
      </c>
      <c r="N52" s="54">
        <v>464</v>
      </c>
    </row>
    <row r="53" spans="1:14" ht="24.75" customHeight="1">
      <c r="A53" s="35"/>
      <c r="B53" s="24"/>
      <c r="C53" s="18"/>
      <c r="D53" s="19"/>
      <c r="E53" s="11" t="s">
        <v>63</v>
      </c>
      <c r="F53" s="139">
        <f t="shared" si="0"/>
        <v>16809</v>
      </c>
      <c r="G53" s="51">
        <v>1</v>
      </c>
      <c r="H53" s="51">
        <v>16242</v>
      </c>
      <c r="I53" s="51">
        <v>8</v>
      </c>
      <c r="J53" s="51">
        <v>0</v>
      </c>
      <c r="K53" s="51">
        <v>1</v>
      </c>
      <c r="L53" s="51">
        <v>0</v>
      </c>
      <c r="M53" s="51">
        <v>38</v>
      </c>
      <c r="N53" s="55">
        <v>519</v>
      </c>
    </row>
    <row r="54" spans="1:14" ht="24.75" customHeight="1">
      <c r="A54" s="36"/>
      <c r="B54" s="25"/>
      <c r="C54" s="26"/>
      <c r="D54" s="22"/>
      <c r="E54" s="12" t="s">
        <v>6</v>
      </c>
      <c r="F54" s="100">
        <f t="shared" si="0"/>
        <v>3828</v>
      </c>
      <c r="G54" s="100">
        <f aca="true" t="shared" si="21" ref="G54:N54">G52-G53</f>
        <v>0</v>
      </c>
      <c r="H54" s="100">
        <f t="shared" si="21"/>
        <v>3885</v>
      </c>
      <c r="I54" s="100">
        <f t="shared" si="21"/>
        <v>-1</v>
      </c>
      <c r="J54" s="100">
        <f t="shared" si="21"/>
        <v>0</v>
      </c>
      <c r="K54" s="100">
        <f t="shared" si="21"/>
        <v>-1</v>
      </c>
      <c r="L54" s="100">
        <f t="shared" si="21"/>
        <v>0</v>
      </c>
      <c r="M54" s="100">
        <f t="shared" si="21"/>
        <v>0</v>
      </c>
      <c r="N54" s="101">
        <f t="shared" si="21"/>
        <v>-55</v>
      </c>
    </row>
    <row r="55" spans="1:14" ht="24.75" customHeight="1">
      <c r="A55" s="170" t="s">
        <v>29</v>
      </c>
      <c r="B55" s="166"/>
      <c r="C55" s="166"/>
      <c r="D55" s="167"/>
      <c r="E55" s="10" t="s">
        <v>64</v>
      </c>
      <c r="F55" s="138">
        <f t="shared" si="0"/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4">
        <v>0</v>
      </c>
    </row>
    <row r="56" spans="1:14" ht="24.75" customHeight="1">
      <c r="A56" s="171"/>
      <c r="B56" s="172"/>
      <c r="C56" s="172"/>
      <c r="D56" s="27"/>
      <c r="E56" s="14" t="s">
        <v>63</v>
      </c>
      <c r="F56" s="139">
        <f t="shared" si="0"/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5">
        <v>0</v>
      </c>
    </row>
    <row r="57" spans="1:14" ht="24.75" customHeight="1">
      <c r="A57" s="36"/>
      <c r="B57" s="25"/>
      <c r="C57" s="26"/>
      <c r="D57" s="22"/>
      <c r="E57" s="12" t="s">
        <v>6</v>
      </c>
      <c r="F57" s="100">
        <f t="shared" si="0"/>
        <v>0</v>
      </c>
      <c r="G57" s="100">
        <f aca="true" t="shared" si="22" ref="G57:N57">G55-G56</f>
        <v>0</v>
      </c>
      <c r="H57" s="100">
        <f t="shared" si="22"/>
        <v>0</v>
      </c>
      <c r="I57" s="100">
        <f t="shared" si="22"/>
        <v>0</v>
      </c>
      <c r="J57" s="100">
        <f t="shared" si="22"/>
        <v>0</v>
      </c>
      <c r="K57" s="100">
        <f t="shared" si="22"/>
        <v>0</v>
      </c>
      <c r="L57" s="100">
        <f t="shared" si="22"/>
        <v>0</v>
      </c>
      <c r="M57" s="100">
        <f t="shared" si="22"/>
        <v>0</v>
      </c>
      <c r="N57" s="101">
        <f t="shared" si="22"/>
        <v>0</v>
      </c>
    </row>
    <row r="58" spans="1:14" ht="24.75" customHeight="1">
      <c r="A58" s="61" t="s">
        <v>50</v>
      </c>
      <c r="B58" s="63"/>
      <c r="C58" s="62"/>
      <c r="D58" s="28"/>
      <c r="E58" s="10" t="s">
        <v>64</v>
      </c>
      <c r="F58" s="138">
        <f>SUM(G58:N58)</f>
        <v>114616</v>
      </c>
      <c r="G58" s="53">
        <v>20756</v>
      </c>
      <c r="H58" s="53">
        <v>0</v>
      </c>
      <c r="I58" s="53">
        <v>42015</v>
      </c>
      <c r="J58" s="53">
        <v>0</v>
      </c>
      <c r="K58" s="53">
        <v>0</v>
      </c>
      <c r="L58" s="53">
        <v>0</v>
      </c>
      <c r="M58" s="53"/>
      <c r="N58" s="54">
        <v>51845</v>
      </c>
    </row>
    <row r="59" spans="1:14" ht="24.75" customHeight="1">
      <c r="A59" s="64"/>
      <c r="B59" s="65"/>
      <c r="C59" s="18"/>
      <c r="D59" s="19"/>
      <c r="E59" s="14" t="s">
        <v>63</v>
      </c>
      <c r="F59" s="139">
        <f>SUM(G59:N59)</f>
        <v>158951</v>
      </c>
      <c r="G59" s="51">
        <v>17674</v>
      </c>
      <c r="H59" s="51">
        <v>0</v>
      </c>
      <c r="I59" s="51">
        <v>89713</v>
      </c>
      <c r="J59" s="51">
        <v>0</v>
      </c>
      <c r="K59" s="51">
        <v>200</v>
      </c>
      <c r="L59" s="51">
        <v>14543</v>
      </c>
      <c r="M59" s="51">
        <v>0</v>
      </c>
      <c r="N59" s="55">
        <v>36821</v>
      </c>
    </row>
    <row r="60" spans="1:14" ht="24.75" customHeight="1">
      <c r="A60" s="66"/>
      <c r="B60" s="67"/>
      <c r="C60" s="26"/>
      <c r="D60" s="22"/>
      <c r="E60" s="12" t="s">
        <v>6</v>
      </c>
      <c r="F60" s="100">
        <f t="shared" si="0"/>
        <v>-44335</v>
      </c>
      <c r="G60" s="100">
        <f aca="true" t="shared" si="23" ref="G60:N60">G58-G59</f>
        <v>3082</v>
      </c>
      <c r="H60" s="100">
        <f t="shared" si="23"/>
        <v>0</v>
      </c>
      <c r="I60" s="100">
        <f t="shared" si="23"/>
        <v>-47698</v>
      </c>
      <c r="J60" s="100">
        <f t="shared" si="23"/>
        <v>0</v>
      </c>
      <c r="K60" s="100">
        <f t="shared" si="23"/>
        <v>-200</v>
      </c>
      <c r="L60" s="100">
        <f t="shared" si="23"/>
        <v>-14543</v>
      </c>
      <c r="M60" s="100">
        <f t="shared" si="23"/>
        <v>0</v>
      </c>
      <c r="N60" s="101">
        <f t="shared" si="23"/>
        <v>15024</v>
      </c>
    </row>
    <row r="61" spans="1:14" ht="24.75" customHeight="1">
      <c r="A61" s="37" t="s">
        <v>32</v>
      </c>
      <c r="B61" s="29"/>
      <c r="C61" s="29"/>
      <c r="D61" s="30"/>
      <c r="E61" s="10" t="s">
        <v>64</v>
      </c>
      <c r="F61" s="138">
        <f t="shared" si="0"/>
        <v>9546817</v>
      </c>
      <c r="G61" s="138">
        <f>G16+G37+G52+G55</f>
        <v>120402</v>
      </c>
      <c r="H61" s="53">
        <f>H16+H37+H52+H55</f>
        <v>184813</v>
      </c>
      <c r="I61" s="53">
        <f aca="true" t="shared" si="24" ref="I61:N61">I16+I37+I52+I55</f>
        <v>4081889</v>
      </c>
      <c r="J61" s="53">
        <f t="shared" si="24"/>
        <v>828521</v>
      </c>
      <c r="K61" s="53">
        <f t="shared" si="24"/>
        <v>508347</v>
      </c>
      <c r="L61" s="53">
        <f t="shared" si="24"/>
        <v>3016998</v>
      </c>
      <c r="M61" s="53">
        <f t="shared" si="24"/>
        <v>436030</v>
      </c>
      <c r="N61" s="54">
        <f>N16+N37+N52+N55</f>
        <v>369817</v>
      </c>
    </row>
    <row r="62" spans="1:14" ht="24.75" customHeight="1">
      <c r="A62" s="38"/>
      <c r="B62" s="31"/>
      <c r="C62" s="31"/>
      <c r="D62" s="32"/>
      <c r="E62" s="11" t="s">
        <v>63</v>
      </c>
      <c r="F62" s="139">
        <f t="shared" si="0"/>
        <v>10044913</v>
      </c>
      <c r="G62" s="139">
        <f>G17+G38+G53+G56</f>
        <v>111002</v>
      </c>
      <c r="H62" s="139">
        <f aca="true" t="shared" si="25" ref="H62:N62">H17+H38+H53+H56</f>
        <v>165299</v>
      </c>
      <c r="I62" s="139">
        <f t="shared" si="25"/>
        <v>4410228</v>
      </c>
      <c r="J62" s="139">
        <f t="shared" si="25"/>
        <v>322259</v>
      </c>
      <c r="K62" s="139">
        <f t="shared" si="25"/>
        <v>797433</v>
      </c>
      <c r="L62" s="139">
        <f t="shared" si="25"/>
        <v>3349092</v>
      </c>
      <c r="M62" s="139">
        <f t="shared" si="25"/>
        <v>483714</v>
      </c>
      <c r="N62" s="140">
        <f t="shared" si="25"/>
        <v>405886</v>
      </c>
    </row>
    <row r="63" spans="1:14" ht="24.75" customHeight="1" thickBot="1">
      <c r="A63" s="39"/>
      <c r="B63" s="40"/>
      <c r="C63" s="40"/>
      <c r="D63" s="41"/>
      <c r="E63" s="42" t="s">
        <v>6</v>
      </c>
      <c r="F63" s="107">
        <f t="shared" si="0"/>
        <v>-498096</v>
      </c>
      <c r="G63" s="107">
        <f aca="true" t="shared" si="26" ref="G63:N63">G61-G62</f>
        <v>9400</v>
      </c>
      <c r="H63" s="107">
        <f t="shared" si="26"/>
        <v>19514</v>
      </c>
      <c r="I63" s="107">
        <f t="shared" si="26"/>
        <v>-328339</v>
      </c>
      <c r="J63" s="107">
        <f t="shared" si="26"/>
        <v>506262</v>
      </c>
      <c r="K63" s="107">
        <f t="shared" si="26"/>
        <v>-289086</v>
      </c>
      <c r="L63" s="107">
        <f t="shared" si="26"/>
        <v>-332094</v>
      </c>
      <c r="M63" s="107">
        <f t="shared" si="26"/>
        <v>-47684</v>
      </c>
      <c r="N63" s="108">
        <f t="shared" si="26"/>
        <v>-36069</v>
      </c>
    </row>
    <row r="65" spans="1:6" ht="14.25">
      <c r="A65" s="1" t="s">
        <v>61</v>
      </c>
      <c r="E65" s="1"/>
      <c r="F65" s="1"/>
    </row>
    <row r="66" spans="1:6" ht="14.25">
      <c r="A66" s="1" t="s">
        <v>60</v>
      </c>
      <c r="E66" s="1"/>
      <c r="F66" s="1"/>
    </row>
  </sheetData>
  <sheetProtection/>
  <mergeCells count="13">
    <mergeCell ref="M2:N2"/>
    <mergeCell ref="A3:E3"/>
    <mergeCell ref="A4:A24"/>
    <mergeCell ref="B4:C4"/>
    <mergeCell ref="B16:C16"/>
    <mergeCell ref="B22:C22"/>
    <mergeCell ref="B37:D37"/>
    <mergeCell ref="B46:C46"/>
    <mergeCell ref="A55:D55"/>
    <mergeCell ref="A56:C56"/>
    <mergeCell ref="A52:C52"/>
    <mergeCell ref="A25:A48"/>
    <mergeCell ref="B25:D25"/>
  </mergeCells>
  <printOptions horizontalCentered="1"/>
  <pageMargins left="0.5905511811023623" right="0.5905511811023623" top="0.3937007874015748" bottom="0.31496062992125984" header="0.31496062992125984" footer="0.31496062992125984"/>
  <pageSetup fitToHeight="1" fitToWidth="1" horizontalDpi="600" verticalDpi="600" orientation="portrait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富山県</cp:lastModifiedBy>
  <cp:lastPrinted>2022-09-21T07:53:25Z</cp:lastPrinted>
  <dcterms:created xsi:type="dcterms:W3CDTF">2009-09-11T11:49:46Z</dcterms:created>
  <dcterms:modified xsi:type="dcterms:W3CDTF">2023-09-14T12:06:41Z</dcterms:modified>
  <cp:category/>
  <cp:version/>
  <cp:contentType/>
  <cp:contentStatus/>
</cp:coreProperties>
</file>