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20120150財政課\000課共通\003県照会【5】\公営企業関係調査【5】\【1月】経営比較分析表\H29決算\②担当課照会・回答\②-2回答\"/>
    </mc:Choice>
  </mc:AlternateContent>
  <workbookProtection workbookAlgorithmName="SHA-512" workbookHashValue="RGNH+M2cuRfH1Sax0zQLdkaq5E9q+4fa/h8uv+T1dFu6qsmR8LKeuyDoG/m+5P3tqajXBFKciGmNH+AiFeUgAQ==" workbookSaltValue="Zcf0LrJJ4a31Tl6Zey7ePg==" workbookSpinCount="100000" lockStructure="1"/>
  <bookViews>
    <workbookView xWindow="0" yWindow="0" windowWidth="20490" windowHeight="7380"/>
  </bookViews>
  <sheets>
    <sheet name="法適用_下水道事業" sheetId="4" r:id="rId1"/>
    <sheet name="データ" sheetId="5" state="hidden" r:id="rId2"/>
  </sheets>
  <calcPr calcId="162913"/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N86" i="4" s="1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F86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L10" i="4" s="1"/>
  <c r="U6" i="5"/>
  <c r="BB8" i="4" s="1"/>
  <c r="T6" i="5"/>
  <c r="S6" i="5"/>
  <c r="R6" i="5"/>
  <c r="AD10" i="4" s="1"/>
  <c r="Q6" i="5"/>
  <c r="W10" i="4" s="1"/>
  <c r="P6" i="5"/>
  <c r="O6" i="5"/>
  <c r="N6" i="5"/>
  <c r="B10" i="4" s="1"/>
  <c r="M6" i="5"/>
  <c r="AD8" i="4" s="1"/>
  <c r="L6" i="5"/>
  <c r="K6" i="5"/>
  <c r="P8" i="4" s="1"/>
  <c r="J6" i="5"/>
  <c r="I8" i="4" s="1"/>
  <c r="I6" i="5"/>
  <c r="B8" i="4" s="1"/>
  <c r="H6" i="5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M86" i="4"/>
  <c r="L86" i="4"/>
  <c r="K86" i="4"/>
  <c r="I86" i="4"/>
  <c r="H86" i="4"/>
  <c r="G86" i="4"/>
  <c r="E86" i="4"/>
  <c r="BB10" i="4"/>
  <c r="AT10" i="4"/>
  <c r="P10" i="4"/>
  <c r="I10" i="4"/>
  <c r="AT8" i="4"/>
  <c r="AL8" i="4"/>
  <c r="W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<sst xmlns="http://schemas.openxmlformats.org/spreadsheetml/2006/main" count="235" uniqueCount="123">
  <si>
    <t>経営比較分析表（平成29年度決算）</t>
    <phoneticPr fontId="6"/>
  </si>
  <si>
    <t>業務名</t>
    <rPh sb="2" eb="3">
      <t>メイ</t>
    </rPh>
    <phoneticPr fontId="6"/>
  </si>
  <si>
    <t>業種名</t>
    <rPh sb="2" eb="3">
      <t>メイ</t>
    </rPh>
    <phoneticPr fontId="6"/>
  </si>
  <si>
    <t>事業名</t>
    <phoneticPr fontId="6"/>
  </si>
  <si>
    <t>類似団体区分</t>
    <rPh sb="4" eb="6">
      <t>クブン</t>
    </rPh>
    <phoneticPr fontId="6"/>
  </si>
  <si>
    <t>管理者の情報</t>
    <rPh sb="0" eb="3">
      <t>カンリシャ</t>
    </rPh>
    <rPh sb="4" eb="6">
      <t>ジョウホウ</t>
    </rPh>
    <phoneticPr fontId="6"/>
  </si>
  <si>
    <t>人口（人）</t>
    <rPh sb="0" eb="2">
      <t>ジンコウ</t>
    </rPh>
    <rPh sb="3" eb="4">
      <t>ヒト</t>
    </rPh>
    <phoneticPr fontId="6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</si>
  <si>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6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</si>
  <si>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6"/>
  </si>
  <si>
    <t>グラフ凡例</t>
    <rPh sb="3" eb="5">
      <t>ハンレイ</t>
    </rPh>
    <phoneticPr fontId="6"/>
  </si>
  <si>
    <t>■</t>
    <phoneticPr fontId="6"/>
  </si>
  <si>
    <t>当該団体値（当該値）</t>
    <rPh sb="2" eb="4">
      <t>ダンタイ</t>
    </rPh>
    <phoneticPr fontId="6"/>
  </si>
  <si>
    <t>資金不足比率(％)</t>
    <phoneticPr fontId="6"/>
  </si>
  <si>
    <t>自己資本構成比率(％)</t>
    <phoneticPr fontId="6"/>
  </si>
  <si>
    <t>普及率(％)</t>
    <phoneticPr fontId="6"/>
  </si>
  <si>
    <t>有収率(％)</t>
    <rPh sb="0" eb="1">
      <t>ユウ</t>
    </rPh>
    <rPh sb="1" eb="3">
      <t>シュウリツ</t>
    </rPh>
    <phoneticPr fontId="6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</si>
  <si>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6"/>
  </si>
  <si>
    <t>処理区域内人口(人)</t>
    <rPh sb="0" eb="2">
      <t>ショリ</t>
    </rPh>
    <rPh sb="2" eb="5">
      <t>クイキナイ</t>
    </rPh>
    <phoneticPr fontId="6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</si>
  <si>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6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</si>
  <si>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6"/>
  </si>
  <si>
    <t>－</t>
    <phoneticPr fontId="6"/>
  </si>
  <si>
    <t>類似団体平均値（平均値）</t>
    <phoneticPr fontId="6"/>
  </si>
  <si>
    <t>【】</t>
    <phoneticPr fontId="6"/>
  </si>
  <si>
    <t>平成29年度全国平均</t>
    <phoneticPr fontId="6"/>
  </si>
  <si>
    <t>分析欄</t>
    <rPh sb="0" eb="2">
      <t>ブンセキ</t>
    </rPh>
    <rPh sb="2" eb="3">
      <t>ラン</t>
    </rPh>
    <phoneticPr fontId="6"/>
  </si>
  <si>
    <t>1. 経営の健全性・効率性</t>
    <phoneticPr fontId="6"/>
  </si>
  <si>
    <t>1. 経営の健全性・効率性について</t>
    <phoneticPr fontId="6"/>
  </si>
  <si>
    <t>「経常損益」</t>
    <phoneticPr fontId="6"/>
  </si>
  <si>
    <t>「累積欠損」</t>
    <rPh sb="1" eb="3">
      <t>ルイセキ</t>
    </rPh>
    <rPh sb="3" eb="5">
      <t>ケッソン</t>
    </rPh>
    <phoneticPr fontId="6"/>
  </si>
  <si>
    <t>「支払能力」</t>
    <phoneticPr fontId="6"/>
  </si>
  <si>
    <t>「債務残高」</t>
    <rPh sb="1" eb="3">
      <t>サイム</t>
    </rPh>
    <rPh sb="3" eb="5">
      <t>ザンダカ</t>
    </rPh>
    <phoneticPr fontId="6"/>
  </si>
  <si>
    <t>2. 老朽化の状況について</t>
    <phoneticPr fontId="6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</si>
  <si>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6"/>
  </si>
  <si>
    <t>「費用の効率性」</t>
    <rPh sb="1" eb="3">
      <t>ヒヨウ</t>
    </rPh>
    <rPh sb="4" eb="6">
      <t>コウリツ</t>
    </rPh>
    <rPh sb="6" eb="7">
      <t>セイ</t>
    </rPh>
    <phoneticPr fontId="6"/>
  </si>
  <si>
    <t>「施設の効率性」</t>
    <rPh sb="1" eb="3">
      <t>シセツ</t>
    </rPh>
    <rPh sb="4" eb="6">
      <t>コウリツ</t>
    </rPh>
    <rPh sb="6" eb="7">
      <t>セイ</t>
    </rPh>
    <phoneticPr fontId="6"/>
  </si>
  <si>
    <t>「使用料対象の捕捉」</t>
    <rPh sb="1" eb="4">
      <t>シヨウリョウ</t>
    </rPh>
    <rPh sb="4" eb="6">
      <t>タイショウ</t>
    </rPh>
    <rPh sb="7" eb="9">
      <t>ホソク</t>
    </rPh>
    <phoneticPr fontId="6"/>
  </si>
  <si>
    <t>2. 老朽化の状況</t>
    <phoneticPr fontId="6"/>
  </si>
  <si>
    <t>全体総括</t>
    <rPh sb="0" eb="2">
      <t>ゼンタイ</t>
    </rPh>
    <rPh sb="2" eb="4">
      <t>ソウカツ</t>
    </rPh>
    <phoneticPr fontId="6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</si>
  <si>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6"/>
  </si>
  <si>
    <t>「管渠の経年化の状況」</t>
    <rPh sb="4" eb="7">
      <t>ケイネンカ</t>
    </rPh>
    <rPh sb="8" eb="10">
      <t>ジョウキョウ</t>
    </rPh>
    <phoneticPr fontId="6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</si>
  <si>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6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</si>
  <si>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6"/>
  </si>
  <si>
    <t>※　平成25年度における各指標の類似団体平均値は、当時の事業数を基に算出していますが、企業債残高対事業規模比率、管渠老朽化率及び管渠改善率については、平成26年度の事業数を基に類似団体平均値を算出しています。</t>
    <phoneticPr fontId="5"/>
  </si>
  <si>
    <t>全国平均</t>
    <rPh sb="0" eb="2">
      <t>ゼンコク</t>
    </rPh>
    <rPh sb="2" eb="4">
      <t>ヘイキン</t>
    </rPh>
    <phoneticPr fontId="6"/>
  </si>
  <si>
    <t>1①</t>
  </si>
  <si>
    <t>1②</t>
  </si>
  <si>
    <t>1③</t>
  </si>
  <si>
    <t>1④</t>
  </si>
  <si>
    <t>1⑤</t>
  </si>
  <si>
    <t>1⑥</t>
  </si>
  <si>
    <t>1⑦</t>
    <phoneticPr fontId="6"/>
  </si>
  <si>
    <t>1⑧</t>
    <phoneticPr fontId="6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</si>
  <si>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</si>
  <si>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</si>
  <si>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</si>
  <si>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6"/>
  </si>
  <si>
    <t>項番</t>
    <rPh sb="0" eb="2">
      <t>コウバン</t>
    </rPh>
    <phoneticPr fontId="6"/>
  </si>
  <si>
    <t>大項目</t>
    <rPh sb="0" eb="3">
      <t>ダイコウモク</t>
    </rPh>
    <phoneticPr fontId="6"/>
  </si>
  <si>
    <t>年度</t>
    <rPh sb="0" eb="2">
      <t>ネンド</t>
    </rPh>
    <phoneticPr fontId="6"/>
  </si>
  <si>
    <t>団体CD</t>
    <rPh sb="0" eb="2">
      <t>ダンタイ</t>
    </rPh>
    <phoneticPr fontId="6"/>
  </si>
  <si>
    <t>業務CD</t>
    <rPh sb="0" eb="2">
      <t>ギョウム</t>
    </rPh>
    <phoneticPr fontId="6"/>
  </si>
  <si>
    <t>業種CD</t>
    <rPh sb="0" eb="2">
      <t>ギョウシュ</t>
    </rPh>
    <phoneticPr fontId="6"/>
  </si>
  <si>
    <t>事業CD</t>
    <rPh sb="0" eb="2">
      <t>ジギョウ</t>
    </rPh>
    <phoneticPr fontId="6"/>
  </si>
  <si>
    <t>施設CD</t>
    <rPh sb="0" eb="2">
      <t>シセツ</t>
    </rPh>
    <phoneticPr fontId="6"/>
  </si>
  <si>
    <t>基本情報</t>
    <rPh sb="0" eb="2">
      <t>キホン</t>
    </rPh>
    <rPh sb="2" eb="4">
      <t>ジョウホウ</t>
    </rPh>
    <phoneticPr fontId="6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</si>
  <si>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6"/>
  </si>
  <si>
    <t>2. 老朽化の状況</t>
    <phoneticPr fontId="6"/>
  </si>
  <si>
    <t>中項目</t>
    <rPh sb="0" eb="1">
      <t>チュウ</t>
    </rPh>
    <rPh sb="1" eb="3">
      <t>コウモク</t>
    </rPh>
    <phoneticPr fontId="6"/>
  </si>
  <si>
    <t>①経常収支比率(％)</t>
    <phoneticPr fontId="6"/>
  </si>
  <si>
    <t>②累積欠損金比率(％)</t>
    <phoneticPr fontId="6"/>
  </si>
  <si>
    <t>③流動比率(％)</t>
    <rPh sb="1" eb="3">
      <t>リュウドウ</t>
    </rPh>
    <rPh sb="3" eb="5">
      <t>ヒリツ</t>
    </rPh>
    <phoneticPr fontId="6"/>
  </si>
  <si>
    <t>④企業債残高対事業規模比率(％)</t>
    <phoneticPr fontId="6"/>
  </si>
  <si>
    <t>⑤経費回収率(％)</t>
    <phoneticPr fontId="6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</si>
  <si>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6"/>
  </si>
  <si>
    <t>⑦施設利用率(％)</t>
    <rPh sb="1" eb="3">
      <t>シセツ</t>
    </rPh>
    <rPh sb="3" eb="6">
      <t>リヨウリツ</t>
    </rPh>
    <phoneticPr fontId="6"/>
  </si>
  <si>
    <t>⑧水洗化率(％)</t>
    <phoneticPr fontId="6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</si>
  <si>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6"/>
  </si>
  <si>
    <t>②管渠老朽化率(％)</t>
    <phoneticPr fontId="6"/>
  </si>
  <si>
    <t>③管渠改善率(％)</t>
    <phoneticPr fontId="6"/>
  </si>
  <si>
    <t>小項目</t>
    <rPh sb="0" eb="3">
      <t>ショウコウモク</t>
    </rPh>
    <phoneticPr fontId="6"/>
  </si>
  <si>
    <t>都道府県名</t>
    <rPh sb="0" eb="4">
      <t>トドウフケン</t>
    </rPh>
    <rPh sb="4" eb="5">
      <t>メイ</t>
    </rPh>
    <phoneticPr fontId="6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</si>
  <si>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6"/>
  </si>
  <si>
    <t>業種名称</t>
    <rPh sb="0" eb="2">
      <t>ギョウシュ</t>
    </rPh>
    <rPh sb="2" eb="4">
      <t>メイショウ</t>
    </rPh>
    <phoneticPr fontId="6"/>
  </si>
  <si>
    <t>事業名称</t>
    <rPh sb="0" eb="2">
      <t>ジギョウ</t>
    </rPh>
    <rPh sb="2" eb="4">
      <t>メイショウ</t>
    </rPh>
    <phoneticPr fontId="6"/>
  </si>
  <si>
    <t>類似団体</t>
    <rPh sb="0" eb="2">
      <t>ルイジ</t>
    </rPh>
    <rPh sb="2" eb="4">
      <t>ダンタイ</t>
    </rPh>
    <phoneticPr fontId="6"/>
  </si>
  <si>
    <t>資金不足比率</t>
    <rPh sb="0" eb="2">
      <t>シキン</t>
    </rPh>
    <rPh sb="2" eb="4">
      <t>フソク</t>
    </rPh>
    <rPh sb="4" eb="6">
      <t>ヒリツ</t>
    </rPh>
    <phoneticPr fontId="6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</si>
  <si>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6"/>
  </si>
  <si>
    <t>普及率</t>
    <rPh sb="0" eb="2">
      <t>フキュウ</t>
    </rPh>
    <rPh sb="2" eb="3">
      <t>リツ</t>
    </rPh>
    <phoneticPr fontId="6"/>
  </si>
  <si>
    <t>有収率</t>
    <rPh sb="0" eb="1">
      <t>ユウ</t>
    </rPh>
    <rPh sb="1" eb="3">
      <t>シュウリツ</t>
    </rPh>
    <phoneticPr fontId="6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</si>
  <si>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6"/>
  </si>
  <si>
    <t>人口</t>
    <rPh sb="0" eb="2">
      <t>ジンコウ</t>
    </rPh>
    <phoneticPr fontId="6"/>
  </si>
  <si>
    <t>面積</t>
    <rPh sb="0" eb="2">
      <t>メンセキ</t>
    </rPh>
    <phoneticPr fontId="6"/>
  </si>
  <si>
    <t>人口密度</t>
    <rPh sb="0" eb="2">
      <t>ジンコウ</t>
    </rPh>
    <rPh sb="2" eb="4">
      <t>ミツド</t>
    </rPh>
    <phoneticPr fontId="6"/>
  </si>
  <si>
    <t>処理区域内人口</t>
  </si>
  <si>
    <t>処理区域面積</t>
  </si>
  <si>
    <t>処理区域内人口密度</t>
  </si>
  <si>
    <t>比率(N-4)</t>
    <rPh sb="0" eb="2">
      <t>ヒリツ</t>
    </rPh>
    <phoneticPr fontId="6"/>
  </si>
  <si>
    <t>比率(N-3)</t>
    <rPh sb="0" eb="2">
      <t>ヒリツ</t>
    </rPh>
    <phoneticPr fontId="6"/>
  </si>
  <si>
    <t>比率(N-2)</t>
    <rPh sb="0" eb="2">
      <t>ヒリツ</t>
    </rPh>
    <phoneticPr fontId="6"/>
  </si>
  <si>
    <t>比率(N-1)</t>
    <rPh sb="0" eb="2">
      <t>ヒリツ</t>
    </rPh>
    <phoneticPr fontId="6"/>
  </si>
  <si>
    <t>比率(N)</t>
    <rPh sb="0" eb="2">
      <t>ヒリツ</t>
    </rPh>
    <phoneticPr fontId="6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</si>
  <si>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</si>
  <si>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</si>
  <si>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</si>
  <si>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</si>
  <si>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</si>
  <si>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</si>
  <si>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6"/>
  </si>
  <si>
    <t>富山県　射水市</t>
  </si>
  <si>
    <t>法適用</t>
  </si>
  <si>
    <t>下水道事業</t>
  </si>
  <si>
    <t>農業集落排水</t>
  </si>
  <si>
    <t>F2</t>
  </si>
  <si>
    <t>非設置</t>
  </si>
  <si>
    <t>-</t>
  </si>
  <si>
    <t>Ｎ－４年度</t>
    <rPh sb="3" eb="5">
      <t>ネンド</t>
    </rPh>
    <phoneticPr fontId="6"/>
  </si>
  <si>
    <t>Ｎ－３年度</t>
    <rPh sb="3" eb="5">
      <t>ネンド</t>
    </rPh>
    <phoneticPr fontId="6"/>
  </si>
  <si>
    <t>Ｎ－２年度</t>
    <rPh sb="3" eb="5">
      <t>ネンド</t>
    </rPh>
    <phoneticPr fontId="6"/>
  </si>
  <si>
    <t>Ｎ－１年度</t>
    <rPh sb="3" eb="5">
      <t>ネンド</t>
    </rPh>
    <phoneticPr fontId="6"/>
  </si>
  <si>
    <t>Ｎ年度</t>
    <rPh sb="1" eb="3">
      <t>ネンド</t>
    </rPh>
    <phoneticPr fontId="6"/>
  </si>
  <si>
    <t>・現状は利益を計上し、資金収支も図れているが、今後は人口減少や節水意識の向上等により、使用料収入の増加は見込めない。浄化槽や汲み取り世帯に対して地道に接続促進を進め、使用料収入の確保に努めることが必要である。
・経営戦略の策定状況（策定済）</t>
  </si>
  <si>
    <t xml:space="preserve">・経常収支比率は、維持管理費の増加により前年度よりも悪化しているが、今後は企業債利息の逓減により改善傾向になると思われる。
・累積欠損金比率については、累積欠損金が生じていないためゼロである。
・流動比率は100パーセントを下回っているが、1年以内に償還すべき企業債償還金の原資は、翌年度の収入で賄われており、資金不足は生じていない。
・企業債残高対事業規模比率は、前年度よりも改善している。今後も企業債残高の減少により、この傾向が続くものと考えられる。
・経費回収率は前年度よりも改善しているが、使用料収入で賄えない経費があるため、その節減に努める必要がある。
・汚水処理原価は前年度と同額である。今後は更新投資を行っていくことで、汚水処理原価が増加することも考えられる。
・施設利用率は前年度より上昇しているが、今後は節水等による有収水量の減少が考えられ、これを踏まえて更新投資を検討する必要がある。
・水洗化率は前年度よりも向上している。今後も接続促進に努める必要がある。
</t>
    <rPh sb="9" eb="11">
      <t>イジ</t>
    </rPh>
    <rPh sb="11" eb="14">
      <t>カンリヒ</t>
    </rPh>
    <rPh sb="15" eb="17">
      <t>ゾウカ</t>
    </rPh>
    <rPh sb="26" eb="28">
      <t>アッカ</t>
    </rPh>
    <rPh sb="37" eb="39">
      <t>キギョウ</t>
    </rPh>
    <rPh sb="39" eb="40">
      <t>サイ</t>
    </rPh>
    <rPh sb="40" eb="42">
      <t>リソク</t>
    </rPh>
    <rPh sb="43" eb="45">
      <t>テイゲン</t>
    </rPh>
    <rPh sb="48" eb="50">
      <t>カイゼン</t>
    </rPh>
    <rPh sb="283" eb="285">
      <t>オスイ</t>
    </rPh>
    <rPh sb="285" eb="287">
      <t>ショリ</t>
    </rPh>
    <rPh sb="287" eb="289">
      <t>ゲンカ</t>
    </rPh>
    <rPh sb="290" eb="293">
      <t>ゼンネンド</t>
    </rPh>
    <rPh sb="294" eb="296">
      <t>ドウガク</t>
    </rPh>
    <rPh sb="300" eb="302">
      <t>コンゴ</t>
    </rPh>
    <rPh sb="303" eb="305">
      <t>コウシン</t>
    </rPh>
    <rPh sb="305" eb="307">
      <t>トウシ</t>
    </rPh>
    <rPh sb="308" eb="309">
      <t>オコナ</t>
    </rPh>
    <rPh sb="317" eb="319">
      <t>オスイ</t>
    </rPh>
    <rPh sb="319" eb="321">
      <t>ショリ</t>
    </rPh>
    <rPh sb="321" eb="323">
      <t>ゲンカ</t>
    </rPh>
    <rPh sb="324" eb="326">
      <t>ゾウカ</t>
    </rPh>
    <rPh sb="331" eb="332">
      <t>カンガ</t>
    </rPh>
    <phoneticPr fontId="18"/>
  </si>
  <si>
    <t xml:space="preserve">・有形固定資産減価償却率は前年度よりも増加しており、老朽化が進行している。今後耐用年数を迎える資産が多く、計画的に更新投資を行う必要がある。
・管渠老朽化率は耐用年数を経過した管渠がないため、ゼロである。今後の更新にあたっては、人口動態や処理水量の推移を踏まえ、計画を立てる必要がある。
・管渠改善率は耐用年数を経過した管渠がないため、ゼロである。今後は管渠の老朽化に併せ、計画的な更新を行っていく必要がある。             
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</si>
</sst>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3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  <xf numFmtId="6" fontId="19" fillId="0" borderId="0" applyFont="0" applyFill="0" applyBorder="0" applyAlignment="0" applyProtection="0"/>
    <xf numFmtId="0" fontId="19" fillId="0" borderId="0"/>
    <xf numFmtId="0" fontId="2" fillId="0" borderId="0">
      <alignment vertical="center"/>
    </xf>
    <xf numFmtId="0" fontId="3" fillId="0" borderId="0">
      <alignment vertical="center"/>
    </xf>
    <xf numFmtId="0" fontId="19" fillId="0" borderId="0"/>
    <xf numFmtId="0" fontId="17" fillId="0" borderId="0"/>
    <xf numFmtId="0" fontId="20" fillId="0" borderId="0">
      <alignment vertical="center"/>
    </xf>
    <xf numFmtId="0" fontId="15" fillId="0" borderId="0">
      <alignment vertical="center"/>
    </xf>
    <xf numFmtId="0" fontId="19" fillId="0" borderId="0">
      <alignment vertical="center"/>
    </xf>
    <xf numFmtId="0" fontId="19" fillId="0" borderId="0"/>
    <xf numFmtId="0" fontId="2" fillId="0" borderId="0">
      <alignment vertical="center"/>
    </xf>
    <xf numFmtId="0" fontId="17" fillId="0" borderId="0"/>
    <xf numFmtId="0" fontId="21" fillId="0" borderId="0">
      <alignment vertical="center"/>
    </xf>
    <xf numFmtId="0" fontId="2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96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7" fillId="0" borderId="6" xfId="0" applyFont="1" applyBorder="1">
      <alignment vertical="center"/>
    </xf>
    <xf numFmtId="0" fontId="7" fillId="0" borderId="0" xfId="0" applyFont="1" applyBorder="1">
      <alignment vertical="center"/>
    </xf>
    <xf numFmtId="0" fontId="7" fillId="0" borderId="7" xfId="0" applyFont="1" applyBorder="1">
      <alignment vertical="center"/>
    </xf>
    <xf numFmtId="0" fontId="15" fillId="0" borderId="0" xfId="0" applyFont="1" applyBorder="1">
      <alignment vertical="center"/>
    </xf>
    <xf numFmtId="0" fontId="16" fillId="0" borderId="0" xfId="0" applyFont="1" applyBorder="1" applyAlignment="1">
      <alignment horizontal="center" vertical="center"/>
    </xf>
    <xf numFmtId="0" fontId="7" fillId="0" borderId="8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9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4" fillId="0" borderId="0" xfId="0" applyFont="1" applyProtection="1">
      <alignment vertical="center"/>
      <protection hidden="1"/>
    </xf>
    <xf numFmtId="0" fontId="4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8" fillId="0" borderId="0" xfId="0" applyFont="1" applyAlignment="1">
      <alignment horizontal="center" vertical="center"/>
    </xf>
    <xf numFmtId="49" fontId="5" fillId="0" borderId="1" xfId="0" applyNumberFormat="1" applyFont="1" applyBorder="1" applyAlignment="1" applyProtection="1">
      <alignment horizontal="left" vertical="center"/>
      <protection hidden="1"/>
    </xf>
    <xf numFmtId="0" fontId="5" fillId="2" borderId="2" xfId="0" applyFont="1" applyFill="1" applyBorder="1" applyAlignment="1">
      <alignment horizontal="center" vertical="center" shrinkToFit="1"/>
    </xf>
    <xf numFmtId="177" fontId="7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2" xfId="0" applyNumberFormat="1" applyFont="1" applyBorder="1" applyAlignment="1" applyProtection="1">
      <alignment horizontal="center" vertical="center"/>
      <protection hidden="1"/>
    </xf>
    <xf numFmtId="0" fontId="7" fillId="0" borderId="2" xfId="0" applyNumberFormat="1" applyFont="1" applyBorder="1" applyAlignment="1" applyProtection="1">
      <alignment horizontal="center" vertical="center" shrinkToFit="1"/>
      <protection hidden="1"/>
    </xf>
    <xf numFmtId="176" fontId="7" fillId="0" borderId="2" xfId="0" applyNumberFormat="1" applyFont="1" applyBorder="1" applyAlignment="1" applyProtection="1">
      <alignment horizontal="center" vertical="center"/>
      <protection hidden="1"/>
    </xf>
    <xf numFmtId="0" fontId="13" fillId="0" borderId="6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17" fillId="0" borderId="6" xfId="3" applyFont="1" applyBorder="1" applyAlignment="1" applyProtection="1">
      <alignment horizontal="left" vertical="top" wrapText="1"/>
      <protection locked="0"/>
    </xf>
    <xf numFmtId="0" fontId="17" fillId="0" borderId="0" xfId="3" applyFont="1" applyBorder="1" applyAlignment="1" applyProtection="1">
      <alignment horizontal="left" vertical="top" wrapText="1"/>
      <protection locked="0"/>
    </xf>
    <xf numFmtId="0" fontId="17" fillId="0" borderId="7" xfId="3" applyFont="1" applyBorder="1" applyAlignment="1" applyProtection="1">
      <alignment horizontal="left" vertical="top" wrapText="1"/>
      <protection locked="0"/>
    </xf>
    <xf numFmtId="0" fontId="17" fillId="0" borderId="8" xfId="3" applyFont="1" applyBorder="1" applyAlignment="1" applyProtection="1">
      <alignment horizontal="left" vertical="top" wrapText="1"/>
      <protection locked="0"/>
    </xf>
    <xf numFmtId="0" fontId="17" fillId="0" borderId="1" xfId="3" applyFont="1" applyBorder="1" applyAlignment="1" applyProtection="1">
      <alignment horizontal="left" vertical="top" wrapText="1"/>
      <protection locked="0"/>
    </xf>
    <xf numFmtId="0" fontId="17" fillId="0" borderId="9" xfId="3" applyFont="1" applyBorder="1" applyAlignment="1" applyProtection="1">
      <alignment horizontal="left" vertical="top" wrapText="1"/>
      <protection locked="0"/>
    </xf>
    <xf numFmtId="0" fontId="7" fillId="0" borderId="6" xfId="0" applyFont="1" applyBorder="1" applyAlignment="1" applyProtection="1">
      <alignment horizontal="left" vertical="top" wrapText="1"/>
      <protection locked="0"/>
    </xf>
    <xf numFmtId="0" fontId="7" fillId="0" borderId="0" xfId="0" applyFont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7" fillId="0" borderId="9" xfId="0" applyFont="1" applyBorder="1" applyAlignment="1" applyProtection="1">
      <alignment horizontal="left" vertical="top" wrapText="1"/>
      <protection locked="0"/>
    </xf>
    <xf numFmtId="0" fontId="7" fillId="0" borderId="6" xfId="3" applyFont="1" applyBorder="1" applyAlignment="1" applyProtection="1">
      <alignment horizontal="left" vertical="top" wrapText="1"/>
      <protection locked="0"/>
    </xf>
    <xf numFmtId="0" fontId="7" fillId="0" borderId="0" xfId="3" applyFont="1" applyBorder="1" applyAlignment="1" applyProtection="1">
      <alignment horizontal="left" vertical="top" wrapText="1"/>
      <protection locked="0"/>
    </xf>
    <xf numFmtId="0" fontId="7" fillId="0" borderId="7" xfId="3" applyFont="1" applyBorder="1" applyAlignment="1" applyProtection="1">
      <alignment horizontal="left" vertical="top" wrapText="1"/>
      <protection locked="0"/>
    </xf>
    <xf numFmtId="0" fontId="7" fillId="0" borderId="8" xfId="3" applyFont="1" applyBorder="1" applyAlignment="1" applyProtection="1">
      <alignment horizontal="left" vertical="top" wrapText="1"/>
      <protection locked="0"/>
    </xf>
    <xf numFmtId="0" fontId="7" fillId="0" borderId="1" xfId="3" applyFont="1" applyBorder="1" applyAlignment="1" applyProtection="1">
      <alignment horizontal="left" vertical="top" wrapText="1"/>
      <protection locked="0"/>
    </xf>
    <xf numFmtId="0" fontId="7" fillId="0" borderId="9" xfId="3" applyFont="1" applyBorder="1" applyAlignment="1" applyProtection="1">
      <alignment horizontal="left" vertical="top" wrapText="1"/>
      <protection locked="0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4">
    <cellStyle name="桁区切り" xfId="1" builtinId="6"/>
    <cellStyle name="桁区切り 2" xfId="4"/>
    <cellStyle name="桁区切り 3" xfId="5"/>
    <cellStyle name="桁区切り 3 2" xfId="6"/>
    <cellStyle name="通貨 2" xfId="7"/>
    <cellStyle name="標準" xfId="0" builtinId="0"/>
    <cellStyle name="標準 2" xfId="3"/>
    <cellStyle name="標準 2 2" xfId="8"/>
    <cellStyle name="標準 2 3" xfId="9"/>
    <cellStyle name="標準 2 3 2" xfId="10"/>
    <cellStyle name="標準 2 3 3" xfId="22"/>
    <cellStyle name="標準 2 4" xfId="11"/>
    <cellStyle name="標準 2_【重要】（県）指数表_書式まとめ" xfId="12"/>
    <cellStyle name="標準 3" xfId="13"/>
    <cellStyle name="標準 3 2" xfId="14"/>
    <cellStyle name="標準 3 2 2" xfId="15"/>
    <cellStyle name="標準 3 3" xfId="16"/>
    <cellStyle name="標準 4" xfId="17"/>
    <cellStyle name="標準 4 2" xfId="23"/>
    <cellStyle name="標準 5" xfId="18"/>
    <cellStyle name="標準 6" xfId="19"/>
    <cellStyle name="標準 7" xfId="20"/>
    <cellStyle name="標準 8" xfId="2"/>
    <cellStyle name="標準 9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72-4511-A102-8FE9E551E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006528"/>
        <c:axId val="780209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0.03</c:v>
                </c:pt>
                <c:pt idx="1">
                  <c:v>0.02</c:v>
                </c:pt>
                <c:pt idx="2">
                  <c:v>0.01</c:v>
                </c:pt>
                <c:pt idx="3">
                  <c:v>2.0499999999999998</c:v>
                </c:pt>
                <c:pt idx="4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72-4511-A102-8FE9E551E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006528"/>
        <c:axId val="78020992"/>
      </c:lineChart>
      <c:dateAx>
        <c:axId val="780065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8020992"/>
        <c:crosses val="autoZero"/>
        <c:auto val="1"/>
        <c:lblOffset val="100"/>
        <c:baseTimeUnit val="years"/>
      </c:dateAx>
      <c:valAx>
        <c:axId val="780209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80065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87.67</c:v>
                </c:pt>
                <c:pt idx="1">
                  <c:v>82.85</c:v>
                </c:pt>
                <c:pt idx="2">
                  <c:v>80.27</c:v>
                </c:pt>
                <c:pt idx="3">
                  <c:v>78.540000000000006</c:v>
                </c:pt>
                <c:pt idx="4">
                  <c:v>82.36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38-4754-98DD-AB45CED64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517824"/>
        <c:axId val="435240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53.78</c:v>
                </c:pt>
                <c:pt idx="1">
                  <c:v>53.24</c:v>
                </c:pt>
                <c:pt idx="2">
                  <c:v>52.31</c:v>
                </c:pt>
                <c:pt idx="3">
                  <c:v>60.65</c:v>
                </c:pt>
                <c:pt idx="4">
                  <c:v>51.75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38-4754-98DD-AB45CED64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517824"/>
        <c:axId val="43524096"/>
      </c:lineChart>
      <c:dateAx>
        <c:axId val="435178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3524096"/>
        <c:crosses val="autoZero"/>
        <c:auto val="1"/>
        <c:lblOffset val="100"/>
        <c:baseTimeUnit val="years"/>
      </c:dateAx>
      <c:valAx>
        <c:axId val="435240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35178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96.74</c:v>
                </c:pt>
                <c:pt idx="1">
                  <c:v>96.9</c:v>
                </c:pt>
                <c:pt idx="2">
                  <c:v>96.9</c:v>
                </c:pt>
                <c:pt idx="3">
                  <c:v>97.15</c:v>
                </c:pt>
                <c:pt idx="4">
                  <c:v>97.22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9E-434C-94AF-2A20FFAB5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550976"/>
        <c:axId val="435654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84.06</c:v>
                </c:pt>
                <c:pt idx="1">
                  <c:v>84.07</c:v>
                </c:pt>
                <c:pt idx="2">
                  <c:v>84.32</c:v>
                </c:pt>
                <c:pt idx="3">
                  <c:v>84.58</c:v>
                </c:pt>
                <c:pt idx="4">
                  <c:v>84.84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9E-434C-94AF-2A20FFAB5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550976"/>
        <c:axId val="43565440"/>
      </c:lineChart>
      <c:dateAx>
        <c:axId val="435509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3565440"/>
        <c:crosses val="autoZero"/>
        <c:auto val="1"/>
        <c:lblOffset val="100"/>
        <c:baseTimeUnit val="years"/>
      </c:dateAx>
      <c:valAx>
        <c:axId val="435654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35509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100.1</c:v>
                </c:pt>
                <c:pt idx="1">
                  <c:v>106.52</c:v>
                </c:pt>
                <c:pt idx="2">
                  <c:v>112.01</c:v>
                </c:pt>
                <c:pt idx="3">
                  <c:v>113.51</c:v>
                </c:pt>
                <c:pt idx="4">
                  <c:v>112.04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EA-4EE7-83B3-1146B56B4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278144"/>
        <c:axId val="43058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93.62</c:v>
                </c:pt>
                <c:pt idx="1">
                  <c:v>97.53</c:v>
                </c:pt>
                <c:pt idx="2">
                  <c:v>99.64</c:v>
                </c:pt>
                <c:pt idx="3">
                  <c:v>99.66</c:v>
                </c:pt>
                <c:pt idx="4">
                  <c:v>100.95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EA-4EE7-83B3-1146B56B4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78144"/>
        <c:axId val="43058304"/>
      </c:lineChart>
      <c:dateAx>
        <c:axId val="922781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3058304"/>
        <c:crosses val="autoZero"/>
        <c:auto val="1"/>
        <c:lblOffset val="100"/>
        <c:baseTimeUnit val="years"/>
      </c:dateAx>
      <c:valAx>
        <c:axId val="43058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227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2.94</c:v>
                </c:pt>
                <c:pt idx="1">
                  <c:v>11.58</c:v>
                </c:pt>
                <c:pt idx="2">
                  <c:v>14.36</c:v>
                </c:pt>
                <c:pt idx="3">
                  <c:v>17.079999999999998</c:v>
                </c:pt>
                <c:pt idx="4">
                  <c:v>19.82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08-42B3-8170-3FF67D2F2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068416"/>
        <c:axId val="430992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10.11</c:v>
                </c:pt>
                <c:pt idx="1">
                  <c:v>20.68</c:v>
                </c:pt>
                <c:pt idx="2">
                  <c:v>22.41</c:v>
                </c:pt>
                <c:pt idx="3">
                  <c:v>22.9</c:v>
                </c:pt>
                <c:pt idx="4">
                  <c:v>24.87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08-42B3-8170-3FF67D2F2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68416"/>
        <c:axId val="43099264"/>
      </c:lineChart>
      <c:dateAx>
        <c:axId val="430684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3099264"/>
        <c:crosses val="autoZero"/>
        <c:auto val="1"/>
        <c:lblOffset val="100"/>
        <c:baseTimeUnit val="years"/>
      </c:dateAx>
      <c:valAx>
        <c:axId val="430992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30684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6A-43EF-8C22-9BF483999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670784"/>
        <c:axId val="434600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0.08</c:v>
                </c:pt>
                <c:pt idx="1">
                  <c:v>0.08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6A-43EF-8C22-9BF483999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70784"/>
        <c:axId val="43460096"/>
      </c:lineChart>
      <c:dateAx>
        <c:axId val="936707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3460096"/>
        <c:crosses val="autoZero"/>
        <c:auto val="1"/>
        <c:lblOffset val="100"/>
        <c:baseTimeUnit val="years"/>
      </c:dateAx>
      <c:valAx>
        <c:axId val="434600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36707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B3-440D-9262-680BC462F9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514496"/>
        <c:axId val="4351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280.08</c:v>
                </c:pt>
                <c:pt idx="1">
                  <c:v>223.09</c:v>
                </c:pt>
                <c:pt idx="2">
                  <c:v>214.61</c:v>
                </c:pt>
                <c:pt idx="3">
                  <c:v>225.39</c:v>
                </c:pt>
                <c:pt idx="4">
                  <c:v>224.04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B3-440D-9262-680BC462F9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514496"/>
        <c:axId val="43513728"/>
      </c:lineChart>
      <c:dateAx>
        <c:axId val="435144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3513728"/>
        <c:crosses val="autoZero"/>
        <c:auto val="1"/>
        <c:lblOffset val="100"/>
        <c:baseTimeUnit val="years"/>
      </c:dateAx>
      <c:valAx>
        <c:axId val="4351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35144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175.31</c:v>
                </c:pt>
                <c:pt idx="1">
                  <c:v>21.55</c:v>
                </c:pt>
                <c:pt idx="2">
                  <c:v>12.16</c:v>
                </c:pt>
                <c:pt idx="3">
                  <c:v>29.42</c:v>
                </c:pt>
                <c:pt idx="4">
                  <c:v>20.48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61-4BC3-A993-9BB72982D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047872"/>
        <c:axId val="780500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124.2</c:v>
                </c:pt>
                <c:pt idx="1">
                  <c:v>33.03</c:v>
                </c:pt>
                <c:pt idx="2">
                  <c:v>29.45</c:v>
                </c:pt>
                <c:pt idx="3">
                  <c:v>31.84</c:v>
                </c:pt>
                <c:pt idx="4">
                  <c:v>29.91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61-4BC3-A993-9BB72982D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047872"/>
        <c:axId val="78050048"/>
      </c:lineChart>
      <c:dateAx>
        <c:axId val="780478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8050048"/>
        <c:crosses val="autoZero"/>
        <c:auto val="1"/>
        <c:lblOffset val="100"/>
        <c:baseTimeUnit val="years"/>
      </c:dateAx>
      <c:valAx>
        <c:axId val="780500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80478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271.58</c:v>
                </c:pt>
                <c:pt idx="1">
                  <c:v>533.65</c:v>
                </c:pt>
                <c:pt idx="2">
                  <c:v>499.69</c:v>
                </c:pt>
                <c:pt idx="3">
                  <c:v>456.17</c:v>
                </c:pt>
                <c:pt idx="4">
                  <c:v>409.93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86-4123-AFFC-C65709B4F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334656"/>
        <c:axId val="433450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1126.77</c:v>
                </c:pt>
                <c:pt idx="1">
                  <c:v>1044.8</c:v>
                </c:pt>
                <c:pt idx="2">
                  <c:v>1081.8</c:v>
                </c:pt>
                <c:pt idx="3">
                  <c:v>974.93</c:v>
                </c:pt>
                <c:pt idx="4">
                  <c:v>855.8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86-4123-AFFC-C65709B4F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334656"/>
        <c:axId val="43345024"/>
      </c:lineChart>
      <c:dateAx>
        <c:axId val="433346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3345024"/>
        <c:crosses val="autoZero"/>
        <c:auto val="1"/>
        <c:lblOffset val="100"/>
        <c:baseTimeUnit val="years"/>
      </c:dateAx>
      <c:valAx>
        <c:axId val="433450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33346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80.45</c:v>
                </c:pt>
                <c:pt idx="1">
                  <c:v>76.09</c:v>
                </c:pt>
                <c:pt idx="2">
                  <c:v>80.87</c:v>
                </c:pt>
                <c:pt idx="3">
                  <c:v>96.9</c:v>
                </c:pt>
                <c:pt idx="4">
                  <c:v>97.75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BB-4D52-B9F9-226FDEF4CD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355520"/>
        <c:axId val="433904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50.9</c:v>
                </c:pt>
                <c:pt idx="1">
                  <c:v>50.82</c:v>
                </c:pt>
                <c:pt idx="2">
                  <c:v>52.19</c:v>
                </c:pt>
                <c:pt idx="3">
                  <c:v>55.32</c:v>
                </c:pt>
                <c:pt idx="4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BB-4D52-B9F9-226FDEF4CD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355520"/>
        <c:axId val="43390464"/>
      </c:lineChart>
      <c:dateAx>
        <c:axId val="433555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3390464"/>
        <c:crosses val="autoZero"/>
        <c:auto val="1"/>
        <c:lblOffset val="100"/>
        <c:baseTimeUnit val="years"/>
      </c:dateAx>
      <c:valAx>
        <c:axId val="433904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33555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180.47</c:v>
                </c:pt>
                <c:pt idx="1">
                  <c:v>191.9</c:v>
                </c:pt>
                <c:pt idx="2">
                  <c:v>180.86</c:v>
                </c:pt>
                <c:pt idx="3">
                  <c:v>150</c:v>
                </c:pt>
                <c:pt idx="4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5F-4DE4-BF92-43C84524A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410944"/>
        <c:axId val="43412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293.27</c:v>
                </c:pt>
                <c:pt idx="1">
                  <c:v>300.52</c:v>
                </c:pt>
                <c:pt idx="2">
                  <c:v>296.14</c:v>
                </c:pt>
                <c:pt idx="3">
                  <c:v>283.17</c:v>
                </c:pt>
                <c:pt idx="4">
                  <c:v>263.76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5F-4DE4-BF92-43C84524A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410944"/>
        <c:axId val="43412864"/>
      </c:lineChart>
      <c:dateAx>
        <c:axId val="434109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3412864"/>
        <c:crosses val="autoZero"/>
        <c:auto val="1"/>
        <c:lblOffset val="100"/>
        <c:baseTimeUnit val="years"/>
      </c:dateAx>
      <c:valAx>
        <c:axId val="43412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34109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【100.96】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【198.51】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【32.86】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【814.89】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【85.49】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【52.49】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【255.52】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【60.64】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【24.07】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AG1" zoomScaleNormal="100" workbookViewId="0">
      <selection activeCell="BL64" sqref="BL64:BZ65"/>
    </sheetView>
  </sheetViews>
  <sheetFormatPr defaultRowHeight="13.5" x14ac:dyDescent="0.15"/>
  <cols>
    <col min="1" max="1" width="2.625" customWidth="1"/>
    <col min="2" max="62" width="3.75" customWidth="1"/>
    <col min="63" max="63" width="2.625"/>
    <col min="64" max="78" width="3.125" customWidth="1"/>
    <col min="79" max="79" width="4.5" bestFit="1" customWidth="1"/>
    <col min="80" max="80" width="2.625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</row>
    <row r="3" spans="1:78" ht="9.75" customHeight="1" x14ac:dyDescent="0.15">
      <c r="A3" s="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</row>
    <row r="4" spans="1:78" ht="9.75" customHeight="1" x14ac:dyDescent="0.15">
      <c r="A4" s="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3" t="str">
        <f>データ!H6</f>
        <v>富山県　射水市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4" t="s">
        <v>1</v>
      </c>
      <c r="C7" s="44"/>
      <c r="D7" s="44"/>
      <c r="E7" s="44"/>
      <c r="F7" s="44"/>
      <c r="G7" s="44"/>
      <c r="H7" s="44"/>
      <c r="I7" s="44" t="s">
        <v>2</v>
      </c>
      <c r="J7" s="44"/>
      <c r="K7" s="44"/>
      <c r="L7" s="44"/>
      <c r="M7" s="44"/>
      <c r="N7" s="44"/>
      <c r="O7" s="44"/>
      <c r="P7" s="44" t="s">
        <v>3</v>
      </c>
      <c r="Q7" s="44"/>
      <c r="R7" s="44"/>
      <c r="S7" s="44"/>
      <c r="T7" s="44"/>
      <c r="U7" s="44"/>
      <c r="V7" s="44"/>
      <c r="W7" s="44" t="s">
        <v>4</v>
      </c>
      <c r="X7" s="44"/>
      <c r="Y7" s="44"/>
      <c r="Z7" s="44"/>
      <c r="AA7" s="44"/>
      <c r="AB7" s="44"/>
      <c r="AC7" s="44"/>
      <c r="AD7" s="44" t="s">
        <v>5</v>
      </c>
      <c r="AE7" s="44"/>
      <c r="AF7" s="44"/>
      <c r="AG7" s="44"/>
      <c r="AH7" s="44"/>
      <c r="AI7" s="44"/>
      <c r="AJ7" s="44"/>
      <c r="AK7" s="3"/>
      <c r="AL7" s="44" t="s">
        <v>6</v>
      </c>
      <c r="AM7" s="44"/>
      <c r="AN7" s="44"/>
      <c r="AO7" s="44"/>
      <c r="AP7" s="44"/>
      <c r="AQ7" s="44"/>
      <c r="AR7" s="44"/>
      <c r="AS7" s="44"/>
      <c r="AT7" s="44" t="s">
        <v>7</v>
      </c>
      <c r="AU7" s="44"/>
      <c r="AV7" s="44"/>
      <c r="AW7" s="44"/>
      <c r="AX7" s="44"/>
      <c r="AY7" s="44"/>
      <c r="AZ7" s="44"/>
      <c r="BA7" s="44"/>
      <c r="BB7" s="44" t="s">
        <v>8</v>
      </c>
      <c r="BC7" s="44"/>
      <c r="BD7" s="44"/>
      <c r="BE7" s="44"/>
      <c r="BF7" s="44"/>
      <c r="BG7" s="44"/>
      <c r="BH7" s="44"/>
      <c r="BI7" s="44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48" t="str">
        <f>データ!I6</f>
        <v>法適用</v>
      </c>
      <c r="C8" s="48"/>
      <c r="D8" s="48"/>
      <c r="E8" s="48"/>
      <c r="F8" s="48"/>
      <c r="G8" s="48"/>
      <c r="H8" s="48"/>
      <c r="I8" s="48" t="str">
        <f>データ!J6</f>
        <v>下水道事業</v>
      </c>
      <c r="J8" s="48"/>
      <c r="K8" s="48"/>
      <c r="L8" s="48"/>
      <c r="M8" s="48"/>
      <c r="N8" s="48"/>
      <c r="O8" s="48"/>
      <c r="P8" s="48" t="str">
        <f>データ!K6</f>
        <v>農業集落排水</v>
      </c>
      <c r="Q8" s="48"/>
      <c r="R8" s="48"/>
      <c r="S8" s="48"/>
      <c r="T8" s="48"/>
      <c r="U8" s="48"/>
      <c r="V8" s="48"/>
      <c r="W8" s="48" t="str">
        <f>データ!L6</f>
        <v>F2</v>
      </c>
      <c r="X8" s="48"/>
      <c r="Y8" s="48"/>
      <c r="Z8" s="48"/>
      <c r="AA8" s="48"/>
      <c r="AB8" s="48"/>
      <c r="AC8" s="48"/>
      <c r="AD8" s="49" t="str">
        <f>データ!$M$6</f>
        <v>非設置</v>
      </c>
      <c r="AE8" s="49"/>
      <c r="AF8" s="49"/>
      <c r="AG8" s="49"/>
      <c r="AH8" s="49"/>
      <c r="AI8" s="49"/>
      <c r="AJ8" s="49"/>
      <c r="AK8" s="3"/>
      <c r="AL8" s="50">
        <f>データ!S6</f>
        <v>93572</v>
      </c>
      <c r="AM8" s="50"/>
      <c r="AN8" s="50"/>
      <c r="AO8" s="50"/>
      <c r="AP8" s="50"/>
      <c r="AQ8" s="50"/>
      <c r="AR8" s="50"/>
      <c r="AS8" s="50"/>
      <c r="AT8" s="45">
        <f>データ!T6</f>
        <v>109.43</v>
      </c>
      <c r="AU8" s="45"/>
      <c r="AV8" s="45"/>
      <c r="AW8" s="45"/>
      <c r="AX8" s="45"/>
      <c r="AY8" s="45"/>
      <c r="AZ8" s="45"/>
      <c r="BA8" s="45"/>
      <c r="BB8" s="45">
        <f>データ!U6</f>
        <v>855.09</v>
      </c>
      <c r="BC8" s="45"/>
      <c r="BD8" s="45"/>
      <c r="BE8" s="45"/>
      <c r="BF8" s="45"/>
      <c r="BG8" s="45"/>
      <c r="BH8" s="45"/>
      <c r="BI8" s="45"/>
      <c r="BJ8" s="3"/>
      <c r="BK8" s="3"/>
      <c r="BL8" s="46" t="s">
        <v>10</v>
      </c>
      <c r="BM8" s="47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44" t="s">
        <v>12</v>
      </c>
      <c r="C9" s="44"/>
      <c r="D9" s="44"/>
      <c r="E9" s="44"/>
      <c r="F9" s="44"/>
      <c r="G9" s="44"/>
      <c r="H9" s="44"/>
      <c r="I9" s="44" t="s">
        <v>13</v>
      </c>
      <c r="J9" s="44"/>
      <c r="K9" s="44"/>
      <c r="L9" s="44"/>
      <c r="M9" s="44"/>
      <c r="N9" s="44"/>
      <c r="O9" s="44"/>
      <c r="P9" s="44" t="s">
        <v>14</v>
      </c>
      <c r="Q9" s="44"/>
      <c r="R9" s="44"/>
      <c r="S9" s="44"/>
      <c r="T9" s="44"/>
      <c r="U9" s="44"/>
      <c r="V9" s="44"/>
      <c r="W9" s="44" t="s">
        <v>15</v>
      </c>
      <c r="X9" s="44"/>
      <c r="Y9" s="44"/>
      <c r="Z9" s="44"/>
      <c r="AA9" s="44"/>
      <c r="AB9" s="44"/>
      <c r="AC9" s="44"/>
      <c r="AD9" s="44" t="s">
        <v>16</v>
      </c>
      <c r="AE9" s="44"/>
      <c r="AF9" s="44"/>
      <c r="AG9" s="44"/>
      <c r="AH9" s="44"/>
      <c r="AI9" s="44"/>
      <c r="AJ9" s="44"/>
      <c r="AK9" s="3"/>
      <c r="AL9" s="44" t="s">
        <v>17</v>
      </c>
      <c r="AM9" s="44"/>
      <c r="AN9" s="44"/>
      <c r="AO9" s="44"/>
      <c r="AP9" s="44"/>
      <c r="AQ9" s="44"/>
      <c r="AR9" s="44"/>
      <c r="AS9" s="44"/>
      <c r="AT9" s="44" t="s">
        <v>18</v>
      </c>
      <c r="AU9" s="44"/>
      <c r="AV9" s="44"/>
      <c r="AW9" s="44"/>
      <c r="AX9" s="44"/>
      <c r="AY9" s="44"/>
      <c r="AZ9" s="44"/>
      <c r="BA9" s="44"/>
      <c r="BB9" s="44" t="s">
        <v>19</v>
      </c>
      <c r="BC9" s="44"/>
      <c r="BD9" s="44"/>
      <c r="BE9" s="44"/>
      <c r="BF9" s="44"/>
      <c r="BG9" s="44"/>
      <c r="BH9" s="44"/>
      <c r="BI9" s="44"/>
      <c r="BJ9" s="3"/>
      <c r="BK9" s="3"/>
      <c r="BL9" s="51" t="s">
        <v>20</v>
      </c>
      <c r="BM9" s="52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>
        <f>データ!O6</f>
        <v>80.13</v>
      </c>
      <c r="J10" s="45"/>
      <c r="K10" s="45"/>
      <c r="L10" s="45"/>
      <c r="M10" s="45"/>
      <c r="N10" s="45"/>
      <c r="O10" s="45"/>
      <c r="P10" s="45">
        <f>データ!P6</f>
        <v>11.02</v>
      </c>
      <c r="Q10" s="45"/>
      <c r="R10" s="45"/>
      <c r="S10" s="45"/>
      <c r="T10" s="45"/>
      <c r="U10" s="45"/>
      <c r="V10" s="45"/>
      <c r="W10" s="45">
        <f>データ!Q6</f>
        <v>80.44</v>
      </c>
      <c r="X10" s="45"/>
      <c r="Y10" s="45"/>
      <c r="Z10" s="45"/>
      <c r="AA10" s="45"/>
      <c r="AB10" s="45"/>
      <c r="AC10" s="45"/>
      <c r="AD10" s="50">
        <f>データ!R6</f>
        <v>3132</v>
      </c>
      <c r="AE10" s="50"/>
      <c r="AF10" s="50"/>
      <c r="AG10" s="50"/>
      <c r="AH10" s="50"/>
      <c r="AI10" s="50"/>
      <c r="AJ10" s="50"/>
      <c r="AK10" s="2"/>
      <c r="AL10" s="50">
        <f>データ!V6</f>
        <v>10284</v>
      </c>
      <c r="AM10" s="50"/>
      <c r="AN10" s="50"/>
      <c r="AO10" s="50"/>
      <c r="AP10" s="50"/>
      <c r="AQ10" s="50"/>
      <c r="AR10" s="50"/>
      <c r="AS10" s="50"/>
      <c r="AT10" s="45">
        <f>データ!W6</f>
        <v>4.51</v>
      </c>
      <c r="AU10" s="45"/>
      <c r="AV10" s="45"/>
      <c r="AW10" s="45"/>
      <c r="AX10" s="45"/>
      <c r="AY10" s="45"/>
      <c r="AZ10" s="45"/>
      <c r="BA10" s="45"/>
      <c r="BB10" s="45">
        <f>データ!X6</f>
        <v>2280.27</v>
      </c>
      <c r="BC10" s="45"/>
      <c r="BD10" s="45"/>
      <c r="BE10" s="45"/>
      <c r="BF10" s="45"/>
      <c r="BG10" s="45"/>
      <c r="BH10" s="45"/>
      <c r="BI10" s="45"/>
      <c r="BJ10" s="2"/>
      <c r="BK10" s="2"/>
      <c r="BL10" s="53" t="s">
        <v>22</v>
      </c>
      <c r="BM10" s="54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24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 x14ac:dyDescent="0.15">
      <c r="A14" s="2"/>
      <c r="B14" s="57" t="s">
        <v>25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63" t="s">
        <v>26</v>
      </c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5"/>
    </row>
    <row r="15" spans="1:78" ht="13.5" customHeight="1" x14ac:dyDescent="0.15">
      <c r="A15" s="2"/>
      <c r="B15" s="60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2"/>
      <c r="BK15" s="2"/>
      <c r="BL15" s="66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8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70" t="s">
        <v>121</v>
      </c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2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70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2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70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2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70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2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70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  <c r="BZ20" s="72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70"/>
      <c r="BM21" s="71"/>
      <c r="BN21" s="71"/>
      <c r="BO21" s="71"/>
      <c r="BP21" s="71"/>
      <c r="BQ21" s="71"/>
      <c r="BR21" s="71"/>
      <c r="BS21" s="71"/>
      <c r="BT21" s="71"/>
      <c r="BU21" s="71"/>
      <c r="BV21" s="71"/>
      <c r="BW21" s="71"/>
      <c r="BX21" s="71"/>
      <c r="BY21" s="71"/>
      <c r="BZ21" s="72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70"/>
      <c r="BM22" s="71"/>
      <c r="BN22" s="71"/>
      <c r="BO22" s="71"/>
      <c r="BP22" s="71"/>
      <c r="BQ22" s="71"/>
      <c r="BR22" s="71"/>
      <c r="BS22" s="71"/>
      <c r="BT22" s="71"/>
      <c r="BU22" s="71"/>
      <c r="BV22" s="71"/>
      <c r="BW22" s="71"/>
      <c r="BX22" s="71"/>
      <c r="BY22" s="71"/>
      <c r="BZ22" s="72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70"/>
      <c r="BM23" s="71"/>
      <c r="BN23" s="71"/>
      <c r="BO23" s="71"/>
      <c r="BP23" s="71"/>
      <c r="BQ23" s="71"/>
      <c r="BR23" s="71"/>
      <c r="BS23" s="71"/>
      <c r="BT23" s="71"/>
      <c r="BU23" s="71"/>
      <c r="BV23" s="71"/>
      <c r="BW23" s="71"/>
      <c r="BX23" s="71"/>
      <c r="BY23" s="71"/>
      <c r="BZ23" s="72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70"/>
      <c r="BM24" s="71"/>
      <c r="BN24" s="71"/>
      <c r="BO24" s="71"/>
      <c r="BP24" s="71"/>
      <c r="BQ24" s="71"/>
      <c r="BR24" s="71"/>
      <c r="BS24" s="71"/>
      <c r="BT24" s="71"/>
      <c r="BU24" s="71"/>
      <c r="BV24" s="71"/>
      <c r="BW24" s="71"/>
      <c r="BX24" s="71"/>
      <c r="BY24" s="71"/>
      <c r="BZ24" s="72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70"/>
      <c r="BM25" s="71"/>
      <c r="BN25" s="71"/>
      <c r="BO25" s="71"/>
      <c r="BP25" s="71"/>
      <c r="BQ25" s="71"/>
      <c r="BR25" s="71"/>
      <c r="BS25" s="71"/>
      <c r="BT25" s="71"/>
      <c r="BU25" s="71"/>
      <c r="BV25" s="71"/>
      <c r="BW25" s="71"/>
      <c r="BX25" s="71"/>
      <c r="BY25" s="71"/>
      <c r="BZ25" s="72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70"/>
      <c r="BM26" s="71"/>
      <c r="BN26" s="71"/>
      <c r="BO26" s="71"/>
      <c r="BP26" s="71"/>
      <c r="BQ26" s="71"/>
      <c r="BR26" s="71"/>
      <c r="BS26" s="71"/>
      <c r="BT26" s="71"/>
      <c r="BU26" s="71"/>
      <c r="BV26" s="71"/>
      <c r="BW26" s="71"/>
      <c r="BX26" s="71"/>
      <c r="BY26" s="71"/>
      <c r="BZ26" s="72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70"/>
      <c r="BM27" s="71"/>
      <c r="BN27" s="71"/>
      <c r="BO27" s="71"/>
      <c r="BP27" s="71"/>
      <c r="BQ27" s="71"/>
      <c r="BR27" s="71"/>
      <c r="BS27" s="71"/>
      <c r="BT27" s="71"/>
      <c r="BU27" s="71"/>
      <c r="BV27" s="71"/>
      <c r="BW27" s="71"/>
      <c r="BX27" s="71"/>
      <c r="BY27" s="71"/>
      <c r="BZ27" s="72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70"/>
      <c r="BM28" s="71"/>
      <c r="BN28" s="71"/>
      <c r="BO28" s="71"/>
      <c r="BP28" s="71"/>
      <c r="BQ28" s="71"/>
      <c r="BR28" s="71"/>
      <c r="BS28" s="71"/>
      <c r="BT28" s="71"/>
      <c r="BU28" s="71"/>
      <c r="BV28" s="71"/>
      <c r="BW28" s="71"/>
      <c r="BX28" s="71"/>
      <c r="BY28" s="71"/>
      <c r="BZ28" s="72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70"/>
      <c r="BM29" s="71"/>
      <c r="BN29" s="71"/>
      <c r="BO29" s="71"/>
      <c r="BP29" s="71"/>
      <c r="BQ29" s="71"/>
      <c r="BR29" s="71"/>
      <c r="BS29" s="71"/>
      <c r="BT29" s="71"/>
      <c r="BU29" s="71"/>
      <c r="BV29" s="71"/>
      <c r="BW29" s="71"/>
      <c r="BX29" s="71"/>
      <c r="BY29" s="71"/>
      <c r="BZ29" s="72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70"/>
      <c r="BM30" s="71"/>
      <c r="BN30" s="71"/>
      <c r="BO30" s="71"/>
      <c r="BP30" s="71"/>
      <c r="BQ30" s="71"/>
      <c r="BR30" s="71"/>
      <c r="BS30" s="71"/>
      <c r="BT30" s="71"/>
      <c r="BU30" s="71"/>
      <c r="BV30" s="71"/>
      <c r="BW30" s="71"/>
      <c r="BX30" s="71"/>
      <c r="BY30" s="71"/>
      <c r="BZ30" s="72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70"/>
      <c r="BM31" s="71"/>
      <c r="BN31" s="71"/>
      <c r="BO31" s="71"/>
      <c r="BP31" s="71"/>
      <c r="BQ31" s="71"/>
      <c r="BR31" s="71"/>
      <c r="BS31" s="71"/>
      <c r="BT31" s="71"/>
      <c r="BU31" s="71"/>
      <c r="BV31" s="71"/>
      <c r="BW31" s="71"/>
      <c r="BX31" s="71"/>
      <c r="BY31" s="71"/>
      <c r="BZ31" s="72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70"/>
      <c r="BM32" s="71"/>
      <c r="BN32" s="71"/>
      <c r="BO32" s="71"/>
      <c r="BP32" s="71"/>
      <c r="BQ32" s="71"/>
      <c r="BR32" s="71"/>
      <c r="BS32" s="71"/>
      <c r="BT32" s="71"/>
      <c r="BU32" s="71"/>
      <c r="BV32" s="71"/>
      <c r="BW32" s="71"/>
      <c r="BX32" s="71"/>
      <c r="BY32" s="71"/>
      <c r="BZ32" s="72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70"/>
      <c r="BM33" s="71"/>
      <c r="BN33" s="71"/>
      <c r="BO33" s="71"/>
      <c r="BP33" s="71"/>
      <c r="BQ33" s="71"/>
      <c r="BR33" s="71"/>
      <c r="BS33" s="71"/>
      <c r="BT33" s="71"/>
      <c r="BU33" s="71"/>
      <c r="BV33" s="71"/>
      <c r="BW33" s="71"/>
      <c r="BX33" s="71"/>
      <c r="BY33" s="71"/>
      <c r="BZ33" s="72"/>
    </row>
    <row r="34" spans="1:78" ht="13.5" customHeight="1" x14ac:dyDescent="0.15">
      <c r="A34" s="2"/>
      <c r="B34" s="16"/>
      <c r="C34" s="69" t="s">
        <v>27</v>
      </c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19"/>
      <c r="R34" s="69" t="s">
        <v>28</v>
      </c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19"/>
      <c r="AG34" s="69" t="s">
        <v>29</v>
      </c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19"/>
      <c r="AV34" s="69" t="s">
        <v>30</v>
      </c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18"/>
      <c r="BK34" s="2"/>
      <c r="BL34" s="70"/>
      <c r="BM34" s="71"/>
      <c r="BN34" s="71"/>
      <c r="BO34" s="71"/>
      <c r="BP34" s="71"/>
      <c r="BQ34" s="71"/>
      <c r="BR34" s="71"/>
      <c r="BS34" s="71"/>
      <c r="BT34" s="71"/>
      <c r="BU34" s="71"/>
      <c r="BV34" s="71"/>
      <c r="BW34" s="71"/>
      <c r="BX34" s="71"/>
      <c r="BY34" s="71"/>
      <c r="BZ34" s="72"/>
    </row>
    <row r="35" spans="1:78" ht="13.5" customHeight="1" x14ac:dyDescent="0.15">
      <c r="A35" s="2"/>
      <c r="B35" s="16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1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1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1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18"/>
      <c r="BK35" s="2"/>
      <c r="BL35" s="70"/>
      <c r="BM35" s="71"/>
      <c r="BN35" s="71"/>
      <c r="BO35" s="71"/>
      <c r="BP35" s="71"/>
      <c r="BQ35" s="71"/>
      <c r="BR35" s="71"/>
      <c r="BS35" s="71"/>
      <c r="BT35" s="71"/>
      <c r="BU35" s="71"/>
      <c r="BV35" s="71"/>
      <c r="BW35" s="71"/>
      <c r="BX35" s="71"/>
      <c r="BY35" s="71"/>
      <c r="BZ35" s="72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70"/>
      <c r="BM36" s="71"/>
      <c r="BN36" s="71"/>
      <c r="BO36" s="71"/>
      <c r="BP36" s="71"/>
      <c r="BQ36" s="71"/>
      <c r="BR36" s="71"/>
      <c r="BS36" s="71"/>
      <c r="BT36" s="71"/>
      <c r="BU36" s="71"/>
      <c r="BV36" s="71"/>
      <c r="BW36" s="71"/>
      <c r="BX36" s="71"/>
      <c r="BY36" s="71"/>
      <c r="BZ36" s="72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70"/>
      <c r="BM37" s="71"/>
      <c r="BN37" s="71"/>
      <c r="BO37" s="71"/>
      <c r="BP37" s="71"/>
      <c r="BQ37" s="71"/>
      <c r="BR37" s="71"/>
      <c r="BS37" s="71"/>
      <c r="BT37" s="71"/>
      <c r="BU37" s="71"/>
      <c r="BV37" s="71"/>
      <c r="BW37" s="71"/>
      <c r="BX37" s="71"/>
      <c r="BY37" s="71"/>
      <c r="BZ37" s="72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70"/>
      <c r="BM38" s="71"/>
      <c r="BN38" s="71"/>
      <c r="BO38" s="71"/>
      <c r="BP38" s="71"/>
      <c r="BQ38" s="71"/>
      <c r="BR38" s="71"/>
      <c r="BS38" s="71"/>
      <c r="BT38" s="71"/>
      <c r="BU38" s="71"/>
      <c r="BV38" s="71"/>
      <c r="BW38" s="71"/>
      <c r="BX38" s="71"/>
      <c r="BY38" s="71"/>
      <c r="BZ38" s="72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70"/>
      <c r="BM39" s="71"/>
      <c r="BN39" s="71"/>
      <c r="BO39" s="71"/>
      <c r="BP39" s="71"/>
      <c r="BQ39" s="71"/>
      <c r="BR39" s="71"/>
      <c r="BS39" s="71"/>
      <c r="BT39" s="71"/>
      <c r="BU39" s="71"/>
      <c r="BV39" s="71"/>
      <c r="BW39" s="71"/>
      <c r="BX39" s="71"/>
      <c r="BY39" s="71"/>
      <c r="BZ39" s="72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70"/>
      <c r="BM40" s="71"/>
      <c r="BN40" s="71"/>
      <c r="BO40" s="71"/>
      <c r="BP40" s="71"/>
      <c r="BQ40" s="71"/>
      <c r="BR40" s="71"/>
      <c r="BS40" s="71"/>
      <c r="BT40" s="71"/>
      <c r="BU40" s="71"/>
      <c r="BV40" s="71"/>
      <c r="BW40" s="71"/>
      <c r="BX40" s="71"/>
      <c r="BY40" s="71"/>
      <c r="BZ40" s="72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70"/>
      <c r="BM41" s="71"/>
      <c r="BN41" s="71"/>
      <c r="BO41" s="71"/>
      <c r="BP41" s="71"/>
      <c r="BQ41" s="71"/>
      <c r="BR41" s="71"/>
      <c r="BS41" s="71"/>
      <c r="BT41" s="71"/>
      <c r="BU41" s="71"/>
      <c r="BV41" s="71"/>
      <c r="BW41" s="71"/>
      <c r="BX41" s="71"/>
      <c r="BY41" s="71"/>
      <c r="BZ41" s="72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70"/>
      <c r="BM42" s="71"/>
      <c r="BN42" s="71"/>
      <c r="BO42" s="71"/>
      <c r="BP42" s="71"/>
      <c r="BQ42" s="71"/>
      <c r="BR42" s="71"/>
      <c r="BS42" s="71"/>
      <c r="BT42" s="71"/>
      <c r="BU42" s="71"/>
      <c r="BV42" s="71"/>
      <c r="BW42" s="71"/>
      <c r="BX42" s="71"/>
      <c r="BY42" s="71"/>
      <c r="BZ42" s="72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70"/>
      <c r="BM43" s="71"/>
      <c r="BN43" s="71"/>
      <c r="BO43" s="71"/>
      <c r="BP43" s="71"/>
      <c r="BQ43" s="71"/>
      <c r="BR43" s="71"/>
      <c r="BS43" s="71"/>
      <c r="BT43" s="71"/>
      <c r="BU43" s="71"/>
      <c r="BV43" s="71"/>
      <c r="BW43" s="71"/>
      <c r="BX43" s="71"/>
      <c r="BY43" s="71"/>
      <c r="BZ43" s="72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73"/>
      <c r="BM44" s="74"/>
      <c r="BN44" s="74"/>
      <c r="BO44" s="74"/>
      <c r="BP44" s="74"/>
      <c r="BQ44" s="74"/>
      <c r="BR44" s="74"/>
      <c r="BS44" s="74"/>
      <c r="BT44" s="74"/>
      <c r="BU44" s="74"/>
      <c r="BV44" s="74"/>
      <c r="BW44" s="74"/>
      <c r="BX44" s="74"/>
      <c r="BY44" s="74"/>
      <c r="BZ44" s="75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3" t="s">
        <v>31</v>
      </c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5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6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8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76" t="s">
        <v>122</v>
      </c>
      <c r="BM47" s="77"/>
      <c r="BN47" s="77"/>
      <c r="BO47" s="77"/>
      <c r="BP47" s="77"/>
      <c r="BQ47" s="77"/>
      <c r="BR47" s="77"/>
      <c r="BS47" s="77"/>
      <c r="BT47" s="77"/>
      <c r="BU47" s="77"/>
      <c r="BV47" s="77"/>
      <c r="BW47" s="77"/>
      <c r="BX47" s="77"/>
      <c r="BY47" s="77"/>
      <c r="BZ47" s="78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76"/>
      <c r="BM48" s="77"/>
      <c r="BN48" s="77"/>
      <c r="BO48" s="77"/>
      <c r="BP48" s="77"/>
      <c r="BQ48" s="77"/>
      <c r="BR48" s="77"/>
      <c r="BS48" s="77"/>
      <c r="BT48" s="77"/>
      <c r="BU48" s="77"/>
      <c r="BV48" s="77"/>
      <c r="BW48" s="77"/>
      <c r="BX48" s="77"/>
      <c r="BY48" s="77"/>
      <c r="BZ48" s="78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76"/>
      <c r="BM49" s="77"/>
      <c r="BN49" s="77"/>
      <c r="BO49" s="77"/>
      <c r="BP49" s="77"/>
      <c r="BQ49" s="77"/>
      <c r="BR49" s="77"/>
      <c r="BS49" s="77"/>
      <c r="BT49" s="77"/>
      <c r="BU49" s="77"/>
      <c r="BV49" s="77"/>
      <c r="BW49" s="77"/>
      <c r="BX49" s="77"/>
      <c r="BY49" s="77"/>
      <c r="BZ49" s="78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76"/>
      <c r="BM50" s="77"/>
      <c r="BN50" s="77"/>
      <c r="BO50" s="77"/>
      <c r="BP50" s="77"/>
      <c r="BQ50" s="77"/>
      <c r="BR50" s="77"/>
      <c r="BS50" s="77"/>
      <c r="BT50" s="77"/>
      <c r="BU50" s="77"/>
      <c r="BV50" s="77"/>
      <c r="BW50" s="77"/>
      <c r="BX50" s="77"/>
      <c r="BY50" s="77"/>
      <c r="BZ50" s="78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76"/>
      <c r="BM51" s="77"/>
      <c r="BN51" s="77"/>
      <c r="BO51" s="77"/>
      <c r="BP51" s="77"/>
      <c r="BQ51" s="77"/>
      <c r="BR51" s="77"/>
      <c r="BS51" s="77"/>
      <c r="BT51" s="77"/>
      <c r="BU51" s="77"/>
      <c r="BV51" s="77"/>
      <c r="BW51" s="77"/>
      <c r="BX51" s="77"/>
      <c r="BY51" s="77"/>
      <c r="BZ51" s="78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76"/>
      <c r="BM52" s="77"/>
      <c r="BN52" s="77"/>
      <c r="BO52" s="77"/>
      <c r="BP52" s="77"/>
      <c r="BQ52" s="77"/>
      <c r="BR52" s="77"/>
      <c r="BS52" s="77"/>
      <c r="BT52" s="77"/>
      <c r="BU52" s="77"/>
      <c r="BV52" s="77"/>
      <c r="BW52" s="77"/>
      <c r="BX52" s="77"/>
      <c r="BY52" s="77"/>
      <c r="BZ52" s="78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76"/>
      <c r="BM53" s="77"/>
      <c r="BN53" s="77"/>
      <c r="BO53" s="77"/>
      <c r="BP53" s="77"/>
      <c r="BQ53" s="77"/>
      <c r="BR53" s="77"/>
      <c r="BS53" s="77"/>
      <c r="BT53" s="77"/>
      <c r="BU53" s="77"/>
      <c r="BV53" s="77"/>
      <c r="BW53" s="77"/>
      <c r="BX53" s="77"/>
      <c r="BY53" s="77"/>
      <c r="BZ53" s="78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76"/>
      <c r="BM54" s="77"/>
      <c r="BN54" s="77"/>
      <c r="BO54" s="77"/>
      <c r="BP54" s="77"/>
      <c r="BQ54" s="77"/>
      <c r="BR54" s="77"/>
      <c r="BS54" s="77"/>
      <c r="BT54" s="77"/>
      <c r="BU54" s="77"/>
      <c r="BV54" s="77"/>
      <c r="BW54" s="77"/>
      <c r="BX54" s="77"/>
      <c r="BY54" s="77"/>
      <c r="BZ54" s="78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76"/>
      <c r="BM55" s="77"/>
      <c r="BN55" s="77"/>
      <c r="BO55" s="77"/>
      <c r="BP55" s="77"/>
      <c r="BQ55" s="77"/>
      <c r="BR55" s="77"/>
      <c r="BS55" s="77"/>
      <c r="BT55" s="77"/>
      <c r="BU55" s="77"/>
      <c r="BV55" s="77"/>
      <c r="BW55" s="77"/>
      <c r="BX55" s="77"/>
      <c r="BY55" s="77"/>
      <c r="BZ55" s="78"/>
    </row>
    <row r="56" spans="1:78" ht="13.5" customHeight="1" x14ac:dyDescent="0.15">
      <c r="A56" s="2"/>
      <c r="B56" s="16"/>
      <c r="C56" s="69" t="s">
        <v>32</v>
      </c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19"/>
      <c r="R56" s="69" t="s">
        <v>33</v>
      </c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19"/>
      <c r="AG56" s="69" t="s">
        <v>34</v>
      </c>
      <c r="AH56" s="69"/>
      <c r="AI56" s="69"/>
      <c r="AJ56" s="69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19"/>
      <c r="AV56" s="69" t="s">
        <v>35</v>
      </c>
      <c r="AW56" s="69"/>
      <c r="AX56" s="69"/>
      <c r="AY56" s="69"/>
      <c r="AZ56" s="69"/>
      <c r="BA56" s="69"/>
      <c r="BB56" s="69"/>
      <c r="BC56" s="69"/>
      <c r="BD56" s="69"/>
      <c r="BE56" s="69"/>
      <c r="BF56" s="69"/>
      <c r="BG56" s="69"/>
      <c r="BH56" s="69"/>
      <c r="BI56" s="69"/>
      <c r="BJ56" s="18"/>
      <c r="BK56" s="2"/>
      <c r="BL56" s="76"/>
      <c r="BM56" s="77"/>
      <c r="BN56" s="77"/>
      <c r="BO56" s="77"/>
      <c r="BP56" s="77"/>
      <c r="BQ56" s="77"/>
      <c r="BR56" s="77"/>
      <c r="BS56" s="77"/>
      <c r="BT56" s="77"/>
      <c r="BU56" s="77"/>
      <c r="BV56" s="77"/>
      <c r="BW56" s="77"/>
      <c r="BX56" s="77"/>
      <c r="BY56" s="77"/>
      <c r="BZ56" s="78"/>
    </row>
    <row r="57" spans="1:78" ht="13.5" customHeight="1" x14ac:dyDescent="0.15">
      <c r="A57" s="2"/>
      <c r="B57" s="16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1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19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19"/>
      <c r="AV57" s="69"/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  <c r="BI57" s="69"/>
      <c r="BJ57" s="18"/>
      <c r="BK57" s="2"/>
      <c r="BL57" s="76"/>
      <c r="BM57" s="77"/>
      <c r="BN57" s="77"/>
      <c r="BO57" s="77"/>
      <c r="BP57" s="77"/>
      <c r="BQ57" s="77"/>
      <c r="BR57" s="77"/>
      <c r="BS57" s="77"/>
      <c r="BT57" s="77"/>
      <c r="BU57" s="77"/>
      <c r="BV57" s="77"/>
      <c r="BW57" s="77"/>
      <c r="BX57" s="77"/>
      <c r="BY57" s="77"/>
      <c r="BZ57" s="78"/>
    </row>
    <row r="58" spans="1:78" ht="13.5" customHeight="1" x14ac:dyDescent="0.15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76"/>
      <c r="BM58" s="77"/>
      <c r="BN58" s="77"/>
      <c r="BO58" s="77"/>
      <c r="BP58" s="77"/>
      <c r="BQ58" s="77"/>
      <c r="BR58" s="77"/>
      <c r="BS58" s="77"/>
      <c r="BT58" s="77"/>
      <c r="BU58" s="77"/>
      <c r="BV58" s="77"/>
      <c r="BW58" s="77"/>
      <c r="BX58" s="77"/>
      <c r="BY58" s="77"/>
      <c r="BZ58" s="78"/>
    </row>
    <row r="59" spans="1:78" ht="13.5" customHeight="1" x14ac:dyDescent="0.15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76"/>
      <c r="BM59" s="77"/>
      <c r="BN59" s="77"/>
      <c r="BO59" s="77"/>
      <c r="BP59" s="77"/>
      <c r="BQ59" s="77"/>
      <c r="BR59" s="77"/>
      <c r="BS59" s="77"/>
      <c r="BT59" s="77"/>
      <c r="BU59" s="77"/>
      <c r="BV59" s="77"/>
      <c r="BW59" s="77"/>
      <c r="BX59" s="77"/>
      <c r="BY59" s="77"/>
      <c r="BZ59" s="78"/>
    </row>
    <row r="60" spans="1:78" ht="13.5" customHeight="1" x14ac:dyDescent="0.15">
      <c r="A60" s="2"/>
      <c r="B60" s="60" t="s">
        <v>36</v>
      </c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2"/>
      <c r="BK60" s="2"/>
      <c r="BL60" s="76"/>
      <c r="BM60" s="77"/>
      <c r="BN60" s="77"/>
      <c r="BO60" s="77"/>
      <c r="BP60" s="77"/>
      <c r="BQ60" s="77"/>
      <c r="BR60" s="77"/>
      <c r="BS60" s="77"/>
      <c r="BT60" s="77"/>
      <c r="BU60" s="77"/>
      <c r="BV60" s="77"/>
      <c r="BW60" s="77"/>
      <c r="BX60" s="77"/>
      <c r="BY60" s="77"/>
      <c r="BZ60" s="78"/>
    </row>
    <row r="61" spans="1:78" ht="13.5" customHeight="1" x14ac:dyDescent="0.15">
      <c r="A61" s="2"/>
      <c r="B61" s="60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2"/>
      <c r="BK61" s="2"/>
      <c r="BL61" s="76"/>
      <c r="BM61" s="77"/>
      <c r="BN61" s="77"/>
      <c r="BO61" s="77"/>
      <c r="BP61" s="77"/>
      <c r="BQ61" s="77"/>
      <c r="BR61" s="77"/>
      <c r="BS61" s="77"/>
      <c r="BT61" s="77"/>
      <c r="BU61" s="77"/>
      <c r="BV61" s="77"/>
      <c r="BW61" s="77"/>
      <c r="BX61" s="77"/>
      <c r="BY61" s="77"/>
      <c r="BZ61" s="78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76"/>
      <c r="BM62" s="77"/>
      <c r="BN62" s="77"/>
      <c r="BO62" s="77"/>
      <c r="BP62" s="77"/>
      <c r="BQ62" s="77"/>
      <c r="BR62" s="77"/>
      <c r="BS62" s="77"/>
      <c r="BT62" s="77"/>
      <c r="BU62" s="77"/>
      <c r="BV62" s="77"/>
      <c r="BW62" s="77"/>
      <c r="BX62" s="77"/>
      <c r="BY62" s="77"/>
      <c r="BZ62" s="78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79"/>
      <c r="BM63" s="80"/>
      <c r="BN63" s="80"/>
      <c r="BO63" s="80"/>
      <c r="BP63" s="80"/>
      <c r="BQ63" s="80"/>
      <c r="BR63" s="80"/>
      <c r="BS63" s="80"/>
      <c r="BT63" s="80"/>
      <c r="BU63" s="80"/>
      <c r="BV63" s="80"/>
      <c r="BW63" s="80"/>
      <c r="BX63" s="80"/>
      <c r="BY63" s="80"/>
      <c r="BZ63" s="81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3" t="s">
        <v>37</v>
      </c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5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6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8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82" t="s">
        <v>120</v>
      </c>
      <c r="BM66" s="83"/>
      <c r="BN66" s="83"/>
      <c r="BO66" s="83"/>
      <c r="BP66" s="83"/>
      <c r="BQ66" s="83"/>
      <c r="BR66" s="83"/>
      <c r="BS66" s="83"/>
      <c r="BT66" s="83"/>
      <c r="BU66" s="83"/>
      <c r="BV66" s="83"/>
      <c r="BW66" s="83"/>
      <c r="BX66" s="83"/>
      <c r="BY66" s="83"/>
      <c r="BZ66" s="84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82"/>
      <c r="BM67" s="83"/>
      <c r="BN67" s="83"/>
      <c r="BO67" s="83"/>
      <c r="BP67" s="83"/>
      <c r="BQ67" s="83"/>
      <c r="BR67" s="83"/>
      <c r="BS67" s="83"/>
      <c r="BT67" s="83"/>
      <c r="BU67" s="83"/>
      <c r="BV67" s="83"/>
      <c r="BW67" s="83"/>
      <c r="BX67" s="83"/>
      <c r="BY67" s="83"/>
      <c r="BZ67" s="84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82"/>
      <c r="BM68" s="83"/>
      <c r="BN68" s="83"/>
      <c r="BO68" s="83"/>
      <c r="BP68" s="83"/>
      <c r="BQ68" s="83"/>
      <c r="BR68" s="83"/>
      <c r="BS68" s="83"/>
      <c r="BT68" s="83"/>
      <c r="BU68" s="83"/>
      <c r="BV68" s="83"/>
      <c r="BW68" s="83"/>
      <c r="BX68" s="83"/>
      <c r="BY68" s="83"/>
      <c r="BZ68" s="84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82"/>
      <c r="BM69" s="83"/>
      <c r="BN69" s="83"/>
      <c r="BO69" s="83"/>
      <c r="BP69" s="83"/>
      <c r="BQ69" s="83"/>
      <c r="BR69" s="83"/>
      <c r="BS69" s="83"/>
      <c r="BT69" s="83"/>
      <c r="BU69" s="83"/>
      <c r="BV69" s="83"/>
      <c r="BW69" s="83"/>
      <c r="BX69" s="83"/>
      <c r="BY69" s="83"/>
      <c r="BZ69" s="84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82"/>
      <c r="BM70" s="83"/>
      <c r="BN70" s="83"/>
      <c r="BO70" s="83"/>
      <c r="BP70" s="83"/>
      <c r="BQ70" s="83"/>
      <c r="BR70" s="83"/>
      <c r="BS70" s="83"/>
      <c r="BT70" s="83"/>
      <c r="BU70" s="83"/>
      <c r="BV70" s="83"/>
      <c r="BW70" s="83"/>
      <c r="BX70" s="83"/>
      <c r="BY70" s="83"/>
      <c r="BZ70" s="84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82"/>
      <c r="BM71" s="83"/>
      <c r="BN71" s="83"/>
      <c r="BO71" s="83"/>
      <c r="BP71" s="83"/>
      <c r="BQ71" s="83"/>
      <c r="BR71" s="83"/>
      <c r="BS71" s="83"/>
      <c r="BT71" s="83"/>
      <c r="BU71" s="83"/>
      <c r="BV71" s="83"/>
      <c r="BW71" s="83"/>
      <c r="BX71" s="83"/>
      <c r="BY71" s="83"/>
      <c r="BZ71" s="84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82"/>
      <c r="BM72" s="83"/>
      <c r="BN72" s="83"/>
      <c r="BO72" s="83"/>
      <c r="BP72" s="83"/>
      <c r="BQ72" s="83"/>
      <c r="BR72" s="83"/>
      <c r="BS72" s="83"/>
      <c r="BT72" s="83"/>
      <c r="BU72" s="83"/>
      <c r="BV72" s="83"/>
      <c r="BW72" s="83"/>
      <c r="BX72" s="83"/>
      <c r="BY72" s="83"/>
      <c r="BZ72" s="84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82"/>
      <c r="BM73" s="83"/>
      <c r="BN73" s="83"/>
      <c r="BO73" s="83"/>
      <c r="BP73" s="83"/>
      <c r="BQ73" s="83"/>
      <c r="BR73" s="83"/>
      <c r="BS73" s="83"/>
      <c r="BT73" s="83"/>
      <c r="BU73" s="83"/>
      <c r="BV73" s="83"/>
      <c r="BW73" s="83"/>
      <c r="BX73" s="83"/>
      <c r="BY73" s="83"/>
      <c r="BZ73" s="84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82"/>
      <c r="BM74" s="83"/>
      <c r="BN74" s="83"/>
      <c r="BO74" s="83"/>
      <c r="BP74" s="83"/>
      <c r="BQ74" s="83"/>
      <c r="BR74" s="83"/>
      <c r="BS74" s="83"/>
      <c r="BT74" s="83"/>
      <c r="BU74" s="83"/>
      <c r="BV74" s="83"/>
      <c r="BW74" s="83"/>
      <c r="BX74" s="83"/>
      <c r="BY74" s="83"/>
      <c r="BZ74" s="84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82"/>
      <c r="BM75" s="83"/>
      <c r="BN75" s="83"/>
      <c r="BO75" s="83"/>
      <c r="BP75" s="83"/>
      <c r="BQ75" s="83"/>
      <c r="BR75" s="83"/>
      <c r="BS75" s="83"/>
      <c r="BT75" s="83"/>
      <c r="BU75" s="83"/>
      <c r="BV75" s="83"/>
      <c r="BW75" s="83"/>
      <c r="BX75" s="83"/>
      <c r="BY75" s="83"/>
      <c r="BZ75" s="84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82"/>
      <c r="BM76" s="83"/>
      <c r="BN76" s="83"/>
      <c r="BO76" s="83"/>
      <c r="BP76" s="83"/>
      <c r="BQ76" s="83"/>
      <c r="BR76" s="83"/>
      <c r="BS76" s="83"/>
      <c r="BT76" s="83"/>
      <c r="BU76" s="83"/>
      <c r="BV76" s="83"/>
      <c r="BW76" s="83"/>
      <c r="BX76" s="83"/>
      <c r="BY76" s="83"/>
      <c r="BZ76" s="84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82"/>
      <c r="BM77" s="83"/>
      <c r="BN77" s="83"/>
      <c r="BO77" s="83"/>
      <c r="BP77" s="83"/>
      <c r="BQ77" s="83"/>
      <c r="BR77" s="83"/>
      <c r="BS77" s="83"/>
      <c r="BT77" s="83"/>
      <c r="BU77" s="83"/>
      <c r="BV77" s="83"/>
      <c r="BW77" s="83"/>
      <c r="BX77" s="83"/>
      <c r="BY77" s="83"/>
      <c r="BZ77" s="84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82"/>
      <c r="BM78" s="83"/>
      <c r="BN78" s="83"/>
      <c r="BO78" s="83"/>
      <c r="BP78" s="83"/>
      <c r="BQ78" s="83"/>
      <c r="BR78" s="83"/>
      <c r="BS78" s="83"/>
      <c r="BT78" s="83"/>
      <c r="BU78" s="83"/>
      <c r="BV78" s="83"/>
      <c r="BW78" s="83"/>
      <c r="BX78" s="83"/>
      <c r="BY78" s="83"/>
      <c r="BZ78" s="84"/>
    </row>
    <row r="79" spans="1:78" ht="13.5" customHeight="1" x14ac:dyDescent="0.15">
      <c r="A79" s="2"/>
      <c r="B79" s="16"/>
      <c r="C79" s="69" t="s">
        <v>38</v>
      </c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19"/>
      <c r="V79" s="19"/>
      <c r="W79" s="69" t="s">
        <v>39</v>
      </c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  <c r="AM79" s="69"/>
      <c r="AN79" s="69"/>
      <c r="AO79" s="19"/>
      <c r="AP79" s="19"/>
      <c r="AQ79" s="69" t="s">
        <v>40</v>
      </c>
      <c r="AR79" s="69"/>
      <c r="AS79" s="69"/>
      <c r="AT79" s="69"/>
      <c r="AU79" s="69"/>
      <c r="AV79" s="69"/>
      <c r="AW79" s="69"/>
      <c r="AX79" s="69"/>
      <c r="AY79" s="69"/>
      <c r="AZ79" s="69"/>
      <c r="BA79" s="69"/>
      <c r="BB79" s="69"/>
      <c r="BC79" s="69"/>
      <c r="BD79" s="69"/>
      <c r="BE79" s="69"/>
      <c r="BF79" s="69"/>
      <c r="BG79" s="69"/>
      <c r="BH79" s="69"/>
      <c r="BI79" s="17"/>
      <c r="BJ79" s="18"/>
      <c r="BK79" s="2"/>
      <c r="BL79" s="82"/>
      <c r="BM79" s="83"/>
      <c r="BN79" s="83"/>
      <c r="BO79" s="83"/>
      <c r="BP79" s="83"/>
      <c r="BQ79" s="83"/>
      <c r="BR79" s="83"/>
      <c r="BS79" s="83"/>
      <c r="BT79" s="83"/>
      <c r="BU79" s="83"/>
      <c r="BV79" s="83"/>
      <c r="BW79" s="83"/>
      <c r="BX79" s="83"/>
      <c r="BY79" s="83"/>
      <c r="BZ79" s="84"/>
    </row>
    <row r="80" spans="1:78" ht="13.5" customHeight="1" x14ac:dyDescent="0.15">
      <c r="A80" s="2"/>
      <c r="B80" s="16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19"/>
      <c r="V80" s="19"/>
      <c r="W80" s="69"/>
      <c r="X80" s="69"/>
      <c r="Y80" s="69"/>
      <c r="Z80" s="69"/>
      <c r="AA80" s="6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  <c r="AM80" s="69"/>
      <c r="AN80" s="69"/>
      <c r="AO80" s="19"/>
      <c r="AP80" s="19"/>
      <c r="AQ80" s="69"/>
      <c r="AR80" s="69"/>
      <c r="AS80" s="69"/>
      <c r="AT80" s="69"/>
      <c r="AU80" s="69"/>
      <c r="AV80" s="69"/>
      <c r="AW80" s="69"/>
      <c r="AX80" s="69"/>
      <c r="AY80" s="69"/>
      <c r="AZ80" s="69"/>
      <c r="BA80" s="69"/>
      <c r="BB80" s="69"/>
      <c r="BC80" s="69"/>
      <c r="BD80" s="69"/>
      <c r="BE80" s="69"/>
      <c r="BF80" s="69"/>
      <c r="BG80" s="69"/>
      <c r="BH80" s="69"/>
      <c r="BI80" s="17"/>
      <c r="BJ80" s="18"/>
      <c r="BK80" s="2"/>
      <c r="BL80" s="82"/>
      <c r="BM80" s="83"/>
      <c r="BN80" s="83"/>
      <c r="BO80" s="83"/>
      <c r="BP80" s="83"/>
      <c r="BQ80" s="83"/>
      <c r="BR80" s="83"/>
      <c r="BS80" s="83"/>
      <c r="BT80" s="83"/>
      <c r="BU80" s="83"/>
      <c r="BV80" s="83"/>
      <c r="BW80" s="83"/>
      <c r="BX80" s="83"/>
      <c r="BY80" s="83"/>
      <c r="BZ80" s="84"/>
    </row>
    <row r="81" spans="1:78" ht="13.5" customHeight="1" x14ac:dyDescent="0.15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82"/>
      <c r="BM81" s="83"/>
      <c r="BN81" s="83"/>
      <c r="BO81" s="83"/>
      <c r="BP81" s="83"/>
      <c r="BQ81" s="83"/>
      <c r="BR81" s="83"/>
      <c r="BS81" s="83"/>
      <c r="BT81" s="83"/>
      <c r="BU81" s="83"/>
      <c r="BV81" s="83"/>
      <c r="BW81" s="83"/>
      <c r="BX81" s="83"/>
      <c r="BY81" s="83"/>
      <c r="BZ81" s="84"/>
    </row>
    <row r="82" spans="1:78" ht="13.5" customHeight="1" x14ac:dyDescent="0.15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85"/>
      <c r="BM82" s="86"/>
      <c r="BN82" s="86"/>
      <c r="BO82" s="86"/>
      <c r="BP82" s="86"/>
      <c r="BQ82" s="86"/>
      <c r="BR82" s="86"/>
      <c r="BS82" s="86"/>
      <c r="BT82" s="86"/>
      <c r="BU82" s="86"/>
      <c r="BV82" s="86"/>
      <c r="BW82" s="86"/>
      <c r="BX82" s="86"/>
      <c r="BY82" s="86"/>
      <c r="BZ82" s="87"/>
    </row>
    <row r="83" spans="1:78" x14ac:dyDescent="0.15">
      <c r="C83" s="2" t="s">
        <v>41</v>
      </c>
    </row>
    <row r="84" spans="1:78" x14ac:dyDescent="0.15">
      <c r="C84" s="25" t="s">
        <v>42</v>
      </c>
    </row>
    <row r="85" spans="1:78" hidden="1" x14ac:dyDescent="0.15">
      <c r="B85" s="26" t="s">
        <v>43</v>
      </c>
      <c r="C85" s="26"/>
      <c r="D85" s="26"/>
      <c r="E85" s="26" t="s">
        <v>44</v>
      </c>
      <c r="F85" s="26" t="s">
        <v>45</v>
      </c>
      <c r="G85" s="26" t="s">
        <v>46</v>
      </c>
      <c r="H85" s="26" t="s">
        <v>47</v>
      </c>
      <c r="I85" s="26" t="s">
        <v>48</v>
      </c>
      <c r="J85" s="26" t="s">
        <v>49</v>
      </c>
      <c r="K85" s="26" t="s">
        <v>50</v>
      </c>
      <c r="L85" s="26" t="s">
        <v>51</v>
      </c>
      <c r="M85" s="26" t="s">
        <v>52</v>
      </c>
      <c r="N85" s="26" t="s">
        <v>53</v>
      </c>
      <c r="O85" s="26" t="s">
        <v>54</v>
      </c>
    </row>
    <row r="86" spans="1:78" hidden="1" x14ac:dyDescent="0.15">
      <c r="B86" s="26"/>
      <c r="C86" s="26"/>
      <c r="D86" s="26"/>
      <c r="E86" s="26" t="str">
        <f>データ!AI6</f>
        <v>【100.96】</v>
      </c>
      <c r="F86" s="26" t="str">
        <f>データ!AT6</f>
        <v>【198.51】</v>
      </c>
      <c r="G86" s="26" t="str">
        <f>データ!BE6</f>
        <v>【32.86】</v>
      </c>
      <c r="H86" s="26" t="str">
        <f>データ!BP6</f>
        <v>【814.89】</v>
      </c>
      <c r="I86" s="26" t="str">
        <f>データ!CA6</f>
        <v>【60.64】</v>
      </c>
      <c r="J86" s="26" t="str">
        <f>データ!CL6</f>
        <v>【255.52】</v>
      </c>
      <c r="K86" s="26" t="str">
        <f>データ!CW6</f>
        <v>【52.49】</v>
      </c>
      <c r="L86" s="26" t="str">
        <f>データ!DH6</f>
        <v>【85.49】</v>
      </c>
      <c r="M86" s="26" t="str">
        <f>データ!DS6</f>
        <v>【24.07】</v>
      </c>
      <c r="N86" s="26" t="str">
        <f>データ!ED6</f>
        <v>【0.00】</v>
      </c>
      <c r="O86" s="26" t="str">
        <f>データ!EO6</f>
        <v>【0.11】</v>
      </c>
    </row>
  </sheetData>
  <sheetProtection algorithmName="SHA-512" hashValue="X/XZ1778pTLDRBYb7BYnZwdHaTzAxsGyjN9zTHhOUykvBxnhAhb+1qPYcqwIJp6Sf08r0DAXKxG4Sqoa3y5QEA==" saltValue="9ETmSLsymDgPFs2+XlN0xQ==" spinCount="100000" sheet="1" objects="1" scenarios="1" formatCells="0" formatColumns="0" formatRows="0"/>
  <mergeCells count="57">
    <mergeCell ref="BL64:BZ65"/>
    <mergeCell ref="C79:T80"/>
    <mergeCell ref="W79:AN80"/>
    <mergeCell ref="AQ79:BH80"/>
    <mergeCell ref="BL66:BZ82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C34:P35"/>
    <mergeCell ref="R34:AE35"/>
    <mergeCell ref="AG34:AT35"/>
    <mergeCell ref="AV34:BI35"/>
    <mergeCell ref="BL16:BZ44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6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0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55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8" x14ac:dyDescent="0.15">
      <c r="A2" s="28" t="s">
        <v>56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8" x14ac:dyDescent="0.15">
      <c r="A3" s="28" t="s">
        <v>57</v>
      </c>
      <c r="B3" s="29" t="s">
        <v>58</v>
      </c>
      <c r="C3" s="29" t="s">
        <v>59</v>
      </c>
      <c r="D3" s="29" t="s">
        <v>60</v>
      </c>
      <c r="E3" s="29" t="s">
        <v>61</v>
      </c>
      <c r="F3" s="29" t="s">
        <v>62</v>
      </c>
      <c r="G3" s="29" t="s">
        <v>63</v>
      </c>
      <c r="H3" s="89" t="s">
        <v>64</v>
      </c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1"/>
      <c r="Y3" s="95" t="s">
        <v>65</v>
      </c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 t="s">
        <v>66</v>
      </c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  <c r="EO3" s="88"/>
    </row>
    <row r="4" spans="1:148" x14ac:dyDescent="0.15">
      <c r="A4" s="28" t="s">
        <v>67</v>
      </c>
      <c r="B4" s="30"/>
      <c r="C4" s="30"/>
      <c r="D4" s="30"/>
      <c r="E4" s="30"/>
      <c r="F4" s="30"/>
      <c r="G4" s="30"/>
      <c r="H4" s="92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4"/>
      <c r="Y4" s="88" t="s">
        <v>68</v>
      </c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 t="s">
        <v>69</v>
      </c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 t="s">
        <v>70</v>
      </c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 t="s">
        <v>71</v>
      </c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 t="s">
        <v>72</v>
      </c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 t="s">
        <v>73</v>
      </c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 t="s">
        <v>74</v>
      </c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 t="s">
        <v>75</v>
      </c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 t="s">
        <v>76</v>
      </c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 t="s">
        <v>77</v>
      </c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 t="s">
        <v>78</v>
      </c>
      <c r="EF4" s="88"/>
      <c r="EG4" s="88"/>
      <c r="EH4" s="88"/>
      <c r="EI4" s="88"/>
      <c r="EJ4" s="88"/>
      <c r="EK4" s="88"/>
      <c r="EL4" s="88"/>
      <c r="EM4" s="88"/>
      <c r="EN4" s="88"/>
      <c r="EO4" s="88"/>
    </row>
    <row r="5" spans="1:148" x14ac:dyDescent="0.15">
      <c r="A5" s="28" t="s">
        <v>79</v>
      </c>
      <c r="B5" s="31"/>
      <c r="C5" s="31"/>
      <c r="D5" s="31"/>
      <c r="E5" s="31"/>
      <c r="F5" s="31"/>
      <c r="G5" s="31"/>
      <c r="H5" s="32" t="s">
        <v>80</v>
      </c>
      <c r="I5" s="32" t="s">
        <v>81</v>
      </c>
      <c r="J5" s="32" t="s">
        <v>82</v>
      </c>
      <c r="K5" s="32" t="s">
        <v>83</v>
      </c>
      <c r="L5" s="32" t="s">
        <v>84</v>
      </c>
      <c r="M5" s="32" t="s">
        <v>5</v>
      </c>
      <c r="N5" s="32" t="s">
        <v>85</v>
      </c>
      <c r="O5" s="32" t="s">
        <v>86</v>
      </c>
      <c r="P5" s="32" t="s">
        <v>87</v>
      </c>
      <c r="Q5" s="32" t="s">
        <v>88</v>
      </c>
      <c r="R5" s="32" t="s">
        <v>89</v>
      </c>
      <c r="S5" s="32" t="s">
        <v>90</v>
      </c>
      <c r="T5" s="32" t="s">
        <v>91</v>
      </c>
      <c r="U5" s="32" t="s">
        <v>92</v>
      </c>
      <c r="V5" s="32" t="s">
        <v>93</v>
      </c>
      <c r="W5" s="32" t="s">
        <v>94</v>
      </c>
      <c r="X5" s="32" t="s">
        <v>95</v>
      </c>
      <c r="Y5" s="32" t="s">
        <v>96</v>
      </c>
      <c r="Z5" s="32" t="s">
        <v>97</v>
      </c>
      <c r="AA5" s="32" t="s">
        <v>98</v>
      </c>
      <c r="AB5" s="32" t="s">
        <v>99</v>
      </c>
      <c r="AC5" s="32" t="s">
        <v>100</v>
      </c>
      <c r="AD5" s="32" t="s">
        <v>101</v>
      </c>
      <c r="AE5" s="32" t="s">
        <v>102</v>
      </c>
      <c r="AF5" s="32" t="s">
        <v>103</v>
      </c>
      <c r="AG5" s="32" t="s">
        <v>104</v>
      </c>
      <c r="AH5" s="32" t="s">
        <v>105</v>
      </c>
      <c r="AI5" s="32" t="s">
        <v>43</v>
      </c>
      <c r="AJ5" s="32" t="s">
        <v>96</v>
      </c>
      <c r="AK5" s="32" t="s">
        <v>97</v>
      </c>
      <c r="AL5" s="32" t="s">
        <v>98</v>
      </c>
      <c r="AM5" s="32" t="s">
        <v>99</v>
      </c>
      <c r="AN5" s="32" t="s">
        <v>100</v>
      </c>
      <c r="AO5" s="32" t="s">
        <v>101</v>
      </c>
      <c r="AP5" s="32" t="s">
        <v>102</v>
      </c>
      <c r="AQ5" s="32" t="s">
        <v>103</v>
      </c>
      <c r="AR5" s="32" t="s">
        <v>104</v>
      </c>
      <c r="AS5" s="32" t="s">
        <v>105</v>
      </c>
      <c r="AT5" s="32" t="s">
        <v>106</v>
      </c>
      <c r="AU5" s="32" t="s">
        <v>96</v>
      </c>
      <c r="AV5" s="32" t="s">
        <v>97</v>
      </c>
      <c r="AW5" s="32" t="s">
        <v>98</v>
      </c>
      <c r="AX5" s="32" t="s">
        <v>99</v>
      </c>
      <c r="AY5" s="32" t="s">
        <v>100</v>
      </c>
      <c r="AZ5" s="32" t="s">
        <v>101</v>
      </c>
      <c r="BA5" s="32" t="s">
        <v>102</v>
      </c>
      <c r="BB5" s="32" t="s">
        <v>103</v>
      </c>
      <c r="BC5" s="32" t="s">
        <v>104</v>
      </c>
      <c r="BD5" s="32" t="s">
        <v>105</v>
      </c>
      <c r="BE5" s="32" t="s">
        <v>106</v>
      </c>
      <c r="BF5" s="32" t="s">
        <v>96</v>
      </c>
      <c r="BG5" s="32" t="s">
        <v>97</v>
      </c>
      <c r="BH5" s="32" t="s">
        <v>98</v>
      </c>
      <c r="BI5" s="32" t="s">
        <v>99</v>
      </c>
      <c r="BJ5" s="32" t="s">
        <v>100</v>
      </c>
      <c r="BK5" s="32" t="s">
        <v>101</v>
      </c>
      <c r="BL5" s="32" t="s">
        <v>102</v>
      </c>
      <c r="BM5" s="32" t="s">
        <v>103</v>
      </c>
      <c r="BN5" s="32" t="s">
        <v>104</v>
      </c>
      <c r="BO5" s="32" t="s">
        <v>105</v>
      </c>
      <c r="BP5" s="32" t="s">
        <v>106</v>
      </c>
      <c r="BQ5" s="32" t="s">
        <v>96</v>
      </c>
      <c r="BR5" s="32" t="s">
        <v>97</v>
      </c>
      <c r="BS5" s="32" t="s">
        <v>98</v>
      </c>
      <c r="BT5" s="32" t="s">
        <v>99</v>
      </c>
      <c r="BU5" s="32" t="s">
        <v>100</v>
      </c>
      <c r="BV5" s="32" t="s">
        <v>101</v>
      </c>
      <c r="BW5" s="32" t="s">
        <v>102</v>
      </c>
      <c r="BX5" s="32" t="s">
        <v>103</v>
      </c>
      <c r="BY5" s="32" t="s">
        <v>104</v>
      </c>
      <c r="BZ5" s="32" t="s">
        <v>105</v>
      </c>
      <c r="CA5" s="32" t="s">
        <v>106</v>
      </c>
      <c r="CB5" s="32" t="s">
        <v>96</v>
      </c>
      <c r="CC5" s="32" t="s">
        <v>97</v>
      </c>
      <c r="CD5" s="32" t="s">
        <v>98</v>
      </c>
      <c r="CE5" s="32" t="s">
        <v>99</v>
      </c>
      <c r="CF5" s="32" t="s">
        <v>100</v>
      </c>
      <c r="CG5" s="32" t="s">
        <v>101</v>
      </c>
      <c r="CH5" s="32" t="s">
        <v>102</v>
      </c>
      <c r="CI5" s="32" t="s">
        <v>103</v>
      </c>
      <c r="CJ5" s="32" t="s">
        <v>104</v>
      </c>
      <c r="CK5" s="32" t="s">
        <v>105</v>
      </c>
      <c r="CL5" s="32" t="s">
        <v>106</v>
      </c>
      <c r="CM5" s="32" t="s">
        <v>96</v>
      </c>
      <c r="CN5" s="32" t="s">
        <v>97</v>
      </c>
      <c r="CO5" s="32" t="s">
        <v>98</v>
      </c>
      <c r="CP5" s="32" t="s">
        <v>99</v>
      </c>
      <c r="CQ5" s="32" t="s">
        <v>100</v>
      </c>
      <c r="CR5" s="32" t="s">
        <v>101</v>
      </c>
      <c r="CS5" s="32" t="s">
        <v>102</v>
      </c>
      <c r="CT5" s="32" t="s">
        <v>103</v>
      </c>
      <c r="CU5" s="32" t="s">
        <v>104</v>
      </c>
      <c r="CV5" s="32" t="s">
        <v>105</v>
      </c>
      <c r="CW5" s="32" t="s">
        <v>106</v>
      </c>
      <c r="CX5" s="32" t="s">
        <v>96</v>
      </c>
      <c r="CY5" s="32" t="s">
        <v>97</v>
      </c>
      <c r="CZ5" s="32" t="s">
        <v>98</v>
      </c>
      <c r="DA5" s="32" t="s">
        <v>99</v>
      </c>
      <c r="DB5" s="32" t="s">
        <v>100</v>
      </c>
      <c r="DC5" s="32" t="s">
        <v>101</v>
      </c>
      <c r="DD5" s="32" t="s">
        <v>102</v>
      </c>
      <c r="DE5" s="32" t="s">
        <v>103</v>
      </c>
      <c r="DF5" s="32" t="s">
        <v>104</v>
      </c>
      <c r="DG5" s="32" t="s">
        <v>105</v>
      </c>
      <c r="DH5" s="32" t="s">
        <v>106</v>
      </c>
      <c r="DI5" s="32" t="s">
        <v>96</v>
      </c>
      <c r="DJ5" s="32" t="s">
        <v>97</v>
      </c>
      <c r="DK5" s="32" t="s">
        <v>98</v>
      </c>
      <c r="DL5" s="32" t="s">
        <v>99</v>
      </c>
      <c r="DM5" s="32" t="s">
        <v>100</v>
      </c>
      <c r="DN5" s="32" t="s">
        <v>101</v>
      </c>
      <c r="DO5" s="32" t="s">
        <v>102</v>
      </c>
      <c r="DP5" s="32" t="s">
        <v>103</v>
      </c>
      <c r="DQ5" s="32" t="s">
        <v>104</v>
      </c>
      <c r="DR5" s="32" t="s">
        <v>105</v>
      </c>
      <c r="DS5" s="32" t="s">
        <v>106</v>
      </c>
      <c r="DT5" s="32" t="s">
        <v>96</v>
      </c>
      <c r="DU5" s="32" t="s">
        <v>97</v>
      </c>
      <c r="DV5" s="32" t="s">
        <v>98</v>
      </c>
      <c r="DW5" s="32" t="s">
        <v>99</v>
      </c>
      <c r="DX5" s="32" t="s">
        <v>100</v>
      </c>
      <c r="DY5" s="32" t="s">
        <v>101</v>
      </c>
      <c r="DZ5" s="32" t="s">
        <v>102</v>
      </c>
      <c r="EA5" s="32" t="s">
        <v>103</v>
      </c>
      <c r="EB5" s="32" t="s">
        <v>104</v>
      </c>
      <c r="EC5" s="32" t="s">
        <v>105</v>
      </c>
      <c r="ED5" s="32" t="s">
        <v>106</v>
      </c>
      <c r="EE5" s="32" t="s">
        <v>96</v>
      </c>
      <c r="EF5" s="32" t="s">
        <v>97</v>
      </c>
      <c r="EG5" s="32" t="s">
        <v>98</v>
      </c>
      <c r="EH5" s="32" t="s">
        <v>99</v>
      </c>
      <c r="EI5" s="32" t="s">
        <v>100</v>
      </c>
      <c r="EJ5" s="32" t="s">
        <v>101</v>
      </c>
      <c r="EK5" s="32" t="s">
        <v>102</v>
      </c>
      <c r="EL5" s="32" t="s">
        <v>103</v>
      </c>
      <c r="EM5" s="32" t="s">
        <v>104</v>
      </c>
      <c r="EN5" s="32" t="s">
        <v>105</v>
      </c>
      <c r="EO5" s="32" t="s">
        <v>106</v>
      </c>
    </row>
    <row r="6" spans="1:148" s="36" customFormat="1" x14ac:dyDescent="0.15">
      <c r="A6" s="28" t="s">
        <v>107</v>
      </c>
      <c r="B6" s="33">
        <f>B7</f>
        <v>2017</v>
      </c>
      <c r="C6" s="33">
        <f t="shared" ref="C6:X6" si="3">C7</f>
        <v>162116</v>
      </c>
      <c r="D6" s="33">
        <f t="shared" si="3"/>
        <v>46</v>
      </c>
      <c r="E6" s="33">
        <f t="shared" si="3"/>
        <v>17</v>
      </c>
      <c r="F6" s="33">
        <f t="shared" si="3"/>
        <v>5</v>
      </c>
      <c r="G6" s="33">
        <f t="shared" si="3"/>
        <v>0</v>
      </c>
      <c r="H6" s="33" t="str">
        <f t="shared" si="3"/>
        <v>富山県　射水市</v>
      </c>
      <c r="I6" s="33" t="str">
        <f t="shared" si="3"/>
        <v>法適用</v>
      </c>
      <c r="J6" s="33" t="str">
        <f t="shared" si="3"/>
        <v>下水道事業</v>
      </c>
      <c r="K6" s="33" t="str">
        <f t="shared" si="3"/>
        <v>農業集落排水</v>
      </c>
      <c r="L6" s="33" t="str">
        <f t="shared" si="3"/>
        <v>F2</v>
      </c>
      <c r="M6" s="33" t="str">
        <f t="shared" si="3"/>
        <v>非設置</v>
      </c>
      <c r="N6" s="34" t="str">
        <f t="shared" si="3"/>
        <v>-</v>
      </c>
      <c r="O6" s="34">
        <f t="shared" si="3"/>
        <v>80.13</v>
      </c>
      <c r="P6" s="34">
        <f t="shared" si="3"/>
        <v>11.02</v>
      </c>
      <c r="Q6" s="34">
        <f t="shared" si="3"/>
        <v>80.44</v>
      </c>
      <c r="R6" s="34">
        <f t="shared" si="3"/>
        <v>3132</v>
      </c>
      <c r="S6" s="34">
        <f t="shared" si="3"/>
        <v>93572</v>
      </c>
      <c r="T6" s="34">
        <f t="shared" si="3"/>
        <v>109.43</v>
      </c>
      <c r="U6" s="34">
        <f t="shared" si="3"/>
        <v>855.09</v>
      </c>
      <c r="V6" s="34">
        <f t="shared" si="3"/>
        <v>10284</v>
      </c>
      <c r="W6" s="34">
        <f t="shared" si="3"/>
        <v>4.51</v>
      </c>
      <c r="X6" s="34">
        <f t="shared" si="3"/>
        <v>2280.27</v>
      </c>
      <c r="Y6" s="35">
        <f>IF(Y7="",NA(),Y7)</f>
        <v>100.1</v>
      </c>
      <c r="Z6" s="35">
        <f t="shared" ref="Z6:AH6" si="4">IF(Z7="",NA(),Z7)</f>
        <v>106.52</v>
      </c>
      <c r="AA6" s="35">
        <f t="shared" si="4"/>
        <v>112.01</v>
      </c>
      <c r="AB6" s="35">
        <f t="shared" si="4"/>
        <v>113.51</v>
      </c>
      <c r="AC6" s="35">
        <f t="shared" si="4"/>
        <v>112.04</v>
      </c>
      <c r="AD6" s="35">
        <f t="shared" si="4"/>
        <v>93.62</v>
      </c>
      <c r="AE6" s="35">
        <f t="shared" si="4"/>
        <v>97.53</v>
      </c>
      <c r="AF6" s="35">
        <f t="shared" si="4"/>
        <v>99.64</v>
      </c>
      <c r="AG6" s="35">
        <f t="shared" si="4"/>
        <v>99.66</v>
      </c>
      <c r="AH6" s="35">
        <f t="shared" si="4"/>
        <v>100.95</v>
      </c>
      <c r="AI6" s="34" t="str">
        <f>IF(AI7="","",IF(AI7="-","【-】","【"&amp;SUBSTITUTE(TEXT(AI7,"#,##0.00"),"-","△")&amp;"】"))</f>
        <v>【100.96】</v>
      </c>
      <c r="AJ6" s="34">
        <f>IF(AJ7="",NA(),AJ7)</f>
        <v>0</v>
      </c>
      <c r="AK6" s="34">
        <f t="shared" ref="AK6:AS6" si="5">IF(AK7="",NA(),AK7)</f>
        <v>0</v>
      </c>
      <c r="AL6" s="34">
        <f t="shared" si="5"/>
        <v>0</v>
      </c>
      <c r="AM6" s="34">
        <f t="shared" si="5"/>
        <v>0</v>
      </c>
      <c r="AN6" s="34">
        <f t="shared" si="5"/>
        <v>0</v>
      </c>
      <c r="AO6" s="35">
        <f t="shared" si="5"/>
        <v>280.08</v>
      </c>
      <c r="AP6" s="35">
        <f t="shared" si="5"/>
        <v>223.09</v>
      </c>
      <c r="AQ6" s="35">
        <f t="shared" si="5"/>
        <v>214.61</v>
      </c>
      <c r="AR6" s="35">
        <f t="shared" si="5"/>
        <v>225.39</v>
      </c>
      <c r="AS6" s="35">
        <f t="shared" si="5"/>
        <v>224.04</v>
      </c>
      <c r="AT6" s="34" t="str">
        <f>IF(AT7="","",IF(AT7="-","【-】","【"&amp;SUBSTITUTE(TEXT(AT7,"#,##0.00"),"-","△")&amp;"】"))</f>
        <v>【198.51】</v>
      </c>
      <c r="AU6" s="35">
        <f>IF(AU7="",NA(),AU7)</f>
        <v>175.31</v>
      </c>
      <c r="AV6" s="35">
        <f t="shared" ref="AV6:BD6" si="6">IF(AV7="",NA(),AV7)</f>
        <v>21.55</v>
      </c>
      <c r="AW6" s="35">
        <f t="shared" si="6"/>
        <v>12.16</v>
      </c>
      <c r="AX6" s="35">
        <f t="shared" si="6"/>
        <v>29.42</v>
      </c>
      <c r="AY6" s="35">
        <f t="shared" si="6"/>
        <v>20.48</v>
      </c>
      <c r="AZ6" s="35">
        <f t="shared" si="6"/>
        <v>124.2</v>
      </c>
      <c r="BA6" s="35">
        <f t="shared" si="6"/>
        <v>33.03</v>
      </c>
      <c r="BB6" s="35">
        <f t="shared" si="6"/>
        <v>29.45</v>
      </c>
      <c r="BC6" s="35">
        <f t="shared" si="6"/>
        <v>31.84</v>
      </c>
      <c r="BD6" s="35">
        <f t="shared" si="6"/>
        <v>29.91</v>
      </c>
      <c r="BE6" s="34" t="str">
        <f>IF(BE7="","",IF(BE7="-","【-】","【"&amp;SUBSTITUTE(TEXT(BE7,"#,##0.00"),"-","△")&amp;"】"))</f>
        <v>【32.86】</v>
      </c>
      <c r="BF6" s="35">
        <f>IF(BF7="",NA(),BF7)</f>
        <v>271.58</v>
      </c>
      <c r="BG6" s="35">
        <f t="shared" ref="BG6:BO6" si="7">IF(BG7="",NA(),BG7)</f>
        <v>533.65</v>
      </c>
      <c r="BH6" s="35">
        <f t="shared" si="7"/>
        <v>499.69</v>
      </c>
      <c r="BI6" s="35">
        <f t="shared" si="7"/>
        <v>456.17</v>
      </c>
      <c r="BJ6" s="35">
        <f t="shared" si="7"/>
        <v>409.93</v>
      </c>
      <c r="BK6" s="35">
        <f t="shared" si="7"/>
        <v>1126.77</v>
      </c>
      <c r="BL6" s="35">
        <f t="shared" si="7"/>
        <v>1044.8</v>
      </c>
      <c r="BM6" s="35">
        <f t="shared" si="7"/>
        <v>1081.8</v>
      </c>
      <c r="BN6" s="35">
        <f t="shared" si="7"/>
        <v>974.93</v>
      </c>
      <c r="BO6" s="35">
        <f t="shared" si="7"/>
        <v>855.8</v>
      </c>
      <c r="BP6" s="34" t="str">
        <f>IF(BP7="","",IF(BP7="-","【-】","【"&amp;SUBSTITUTE(TEXT(BP7,"#,##0.00"),"-","△")&amp;"】"))</f>
        <v>【814.89】</v>
      </c>
      <c r="BQ6" s="35">
        <f>IF(BQ7="",NA(),BQ7)</f>
        <v>80.45</v>
      </c>
      <c r="BR6" s="35">
        <f t="shared" ref="BR6:BZ6" si="8">IF(BR7="",NA(),BR7)</f>
        <v>76.09</v>
      </c>
      <c r="BS6" s="35">
        <f t="shared" si="8"/>
        <v>80.87</v>
      </c>
      <c r="BT6" s="35">
        <f t="shared" si="8"/>
        <v>96.9</v>
      </c>
      <c r="BU6" s="35">
        <f t="shared" si="8"/>
        <v>97.75</v>
      </c>
      <c r="BV6" s="35">
        <f t="shared" si="8"/>
        <v>50.9</v>
      </c>
      <c r="BW6" s="35">
        <f t="shared" si="8"/>
        <v>50.82</v>
      </c>
      <c r="BX6" s="35">
        <f t="shared" si="8"/>
        <v>52.19</v>
      </c>
      <c r="BY6" s="35">
        <f t="shared" si="8"/>
        <v>55.32</v>
      </c>
      <c r="BZ6" s="35">
        <f t="shared" si="8"/>
        <v>59.8</v>
      </c>
      <c r="CA6" s="34" t="str">
        <f>IF(CA7="","",IF(CA7="-","【-】","【"&amp;SUBSTITUTE(TEXT(CA7,"#,##0.00"),"-","△")&amp;"】"))</f>
        <v>【60.64】</v>
      </c>
      <c r="CB6" s="35">
        <f>IF(CB7="",NA(),CB7)</f>
        <v>180.47</v>
      </c>
      <c r="CC6" s="35">
        <f t="shared" ref="CC6:CK6" si="9">IF(CC7="",NA(),CC7)</f>
        <v>191.9</v>
      </c>
      <c r="CD6" s="35">
        <f t="shared" si="9"/>
        <v>180.86</v>
      </c>
      <c r="CE6" s="35">
        <f t="shared" si="9"/>
        <v>150</v>
      </c>
      <c r="CF6" s="35">
        <f t="shared" si="9"/>
        <v>150</v>
      </c>
      <c r="CG6" s="35">
        <f t="shared" si="9"/>
        <v>293.27</v>
      </c>
      <c r="CH6" s="35">
        <f t="shared" si="9"/>
        <v>300.52</v>
      </c>
      <c r="CI6" s="35">
        <f t="shared" si="9"/>
        <v>296.14</v>
      </c>
      <c r="CJ6" s="35">
        <f t="shared" si="9"/>
        <v>283.17</v>
      </c>
      <c r="CK6" s="35">
        <f t="shared" si="9"/>
        <v>263.76</v>
      </c>
      <c r="CL6" s="34" t="str">
        <f>IF(CL7="","",IF(CL7="-","【-】","【"&amp;SUBSTITUTE(TEXT(CL7,"#,##0.00"),"-","△")&amp;"】"))</f>
        <v>【255.52】</v>
      </c>
      <c r="CM6" s="35">
        <f>IF(CM7="",NA(),CM7)</f>
        <v>87.67</v>
      </c>
      <c r="CN6" s="35">
        <f t="shared" ref="CN6:CV6" si="10">IF(CN7="",NA(),CN7)</f>
        <v>82.85</v>
      </c>
      <c r="CO6" s="35">
        <f t="shared" si="10"/>
        <v>80.27</v>
      </c>
      <c r="CP6" s="35">
        <f t="shared" si="10"/>
        <v>78.540000000000006</v>
      </c>
      <c r="CQ6" s="35">
        <f t="shared" si="10"/>
        <v>82.36</v>
      </c>
      <c r="CR6" s="35">
        <f t="shared" si="10"/>
        <v>53.78</v>
      </c>
      <c r="CS6" s="35">
        <f t="shared" si="10"/>
        <v>53.24</v>
      </c>
      <c r="CT6" s="35">
        <f t="shared" si="10"/>
        <v>52.31</v>
      </c>
      <c r="CU6" s="35">
        <f t="shared" si="10"/>
        <v>60.65</v>
      </c>
      <c r="CV6" s="35">
        <f t="shared" si="10"/>
        <v>51.75</v>
      </c>
      <c r="CW6" s="34" t="str">
        <f>IF(CW7="","",IF(CW7="-","【-】","【"&amp;SUBSTITUTE(TEXT(CW7,"#,##0.00"),"-","△")&amp;"】"))</f>
        <v>【52.49】</v>
      </c>
      <c r="CX6" s="35">
        <f>IF(CX7="",NA(),CX7)</f>
        <v>96.74</v>
      </c>
      <c r="CY6" s="35">
        <f t="shared" ref="CY6:DG6" si="11">IF(CY7="",NA(),CY7)</f>
        <v>96.9</v>
      </c>
      <c r="CZ6" s="35">
        <f t="shared" si="11"/>
        <v>96.9</v>
      </c>
      <c r="DA6" s="35">
        <f t="shared" si="11"/>
        <v>97.15</v>
      </c>
      <c r="DB6" s="35">
        <f t="shared" si="11"/>
        <v>97.22</v>
      </c>
      <c r="DC6" s="35">
        <f t="shared" si="11"/>
        <v>84.06</v>
      </c>
      <c r="DD6" s="35">
        <f t="shared" si="11"/>
        <v>84.07</v>
      </c>
      <c r="DE6" s="35">
        <f t="shared" si="11"/>
        <v>84.32</v>
      </c>
      <c r="DF6" s="35">
        <f t="shared" si="11"/>
        <v>84.58</v>
      </c>
      <c r="DG6" s="35">
        <f t="shared" si="11"/>
        <v>84.84</v>
      </c>
      <c r="DH6" s="34" t="str">
        <f>IF(DH7="","",IF(DH7="-","【-】","【"&amp;SUBSTITUTE(TEXT(DH7,"#,##0.00"),"-","△")&amp;"】"))</f>
        <v>【85.49】</v>
      </c>
      <c r="DI6" s="35">
        <f>IF(DI7="",NA(),DI7)</f>
        <v>2.94</v>
      </c>
      <c r="DJ6" s="35">
        <f t="shared" ref="DJ6:DR6" si="12">IF(DJ7="",NA(),DJ7)</f>
        <v>11.58</v>
      </c>
      <c r="DK6" s="35">
        <f t="shared" si="12"/>
        <v>14.36</v>
      </c>
      <c r="DL6" s="35">
        <f t="shared" si="12"/>
        <v>17.079999999999998</v>
      </c>
      <c r="DM6" s="35">
        <f t="shared" si="12"/>
        <v>19.82</v>
      </c>
      <c r="DN6" s="35">
        <f t="shared" si="12"/>
        <v>10.11</v>
      </c>
      <c r="DO6" s="35">
        <f t="shared" si="12"/>
        <v>20.68</v>
      </c>
      <c r="DP6" s="35">
        <f t="shared" si="12"/>
        <v>22.41</v>
      </c>
      <c r="DQ6" s="35">
        <f t="shared" si="12"/>
        <v>22.9</v>
      </c>
      <c r="DR6" s="35">
        <f t="shared" si="12"/>
        <v>24.87</v>
      </c>
      <c r="DS6" s="34" t="str">
        <f>IF(DS7="","",IF(DS7="-","【-】","【"&amp;SUBSTITUTE(TEXT(DS7,"#,##0.00"),"-","△")&amp;"】"))</f>
        <v>【24.07】</v>
      </c>
      <c r="DT6" s="34">
        <f>IF(DT7="",NA(),DT7)</f>
        <v>0</v>
      </c>
      <c r="DU6" s="34">
        <f t="shared" ref="DU6:EC6" si="13">IF(DU7="",NA(),DU7)</f>
        <v>0</v>
      </c>
      <c r="DV6" s="34">
        <f t="shared" si="13"/>
        <v>0</v>
      </c>
      <c r="DW6" s="34">
        <f t="shared" si="13"/>
        <v>0</v>
      </c>
      <c r="DX6" s="34">
        <f t="shared" si="13"/>
        <v>0</v>
      </c>
      <c r="DY6" s="35">
        <f t="shared" si="13"/>
        <v>0.08</v>
      </c>
      <c r="DZ6" s="35">
        <f t="shared" si="13"/>
        <v>0.08</v>
      </c>
      <c r="EA6" s="34">
        <f t="shared" si="13"/>
        <v>0</v>
      </c>
      <c r="EB6" s="34">
        <f t="shared" si="13"/>
        <v>0</v>
      </c>
      <c r="EC6" s="34">
        <f t="shared" si="13"/>
        <v>0</v>
      </c>
      <c r="ED6" s="34" t="str">
        <f>IF(ED7="","",IF(ED7="-","【-】","【"&amp;SUBSTITUTE(TEXT(ED7,"#,##0.00"),"-","△")&amp;"】"))</f>
        <v>【0.00】</v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0.03</v>
      </c>
      <c r="EK6" s="35">
        <f t="shared" si="14"/>
        <v>0.02</v>
      </c>
      <c r="EL6" s="35">
        <f t="shared" si="14"/>
        <v>0.01</v>
      </c>
      <c r="EM6" s="35">
        <f t="shared" si="14"/>
        <v>2.0499999999999998</v>
      </c>
      <c r="EN6" s="35">
        <f t="shared" si="14"/>
        <v>0.01</v>
      </c>
      <c r="EO6" s="34" t="str">
        <f>IF(EO7="","",IF(EO7="-","【-】","【"&amp;SUBSTITUTE(TEXT(EO7,"#,##0.00"),"-","△")&amp;"】"))</f>
        <v>【0.11】</v>
      </c>
    </row>
    <row r="7" spans="1:148" s="36" customFormat="1" x14ac:dyDescent="0.15">
      <c r="A7" s="28"/>
      <c r="B7" s="37">
        <v>2017</v>
      </c>
      <c r="C7" s="37">
        <v>162116</v>
      </c>
      <c r="D7" s="37">
        <v>46</v>
      </c>
      <c r="E7" s="37">
        <v>17</v>
      </c>
      <c r="F7" s="37">
        <v>5</v>
      </c>
      <c r="G7" s="37">
        <v>0</v>
      </c>
      <c r="H7" s="37" t="s">
        <v>108</v>
      </c>
      <c r="I7" s="37" t="s">
        <v>109</v>
      </c>
      <c r="J7" s="37" t="s">
        <v>110</v>
      </c>
      <c r="K7" s="37" t="s">
        <v>111</v>
      </c>
      <c r="L7" s="37" t="s">
        <v>112</v>
      </c>
      <c r="M7" s="37" t="s">
        <v>113</v>
      </c>
      <c r="N7" s="38" t="s">
        <v>114</v>
      </c>
      <c r="O7" s="38">
        <v>80.13</v>
      </c>
      <c r="P7" s="38">
        <v>11.02</v>
      </c>
      <c r="Q7" s="38">
        <v>80.44</v>
      </c>
      <c r="R7" s="38">
        <v>3132</v>
      </c>
      <c r="S7" s="38">
        <v>93572</v>
      </c>
      <c r="T7" s="38">
        <v>109.43</v>
      </c>
      <c r="U7" s="38">
        <v>855.09</v>
      </c>
      <c r="V7" s="38">
        <v>10284</v>
      </c>
      <c r="W7" s="38">
        <v>4.51</v>
      </c>
      <c r="X7" s="38">
        <v>2280.27</v>
      </c>
      <c r="Y7" s="38">
        <v>100.1</v>
      </c>
      <c r="Z7" s="38">
        <v>106.52</v>
      </c>
      <c r="AA7" s="38">
        <v>112.01</v>
      </c>
      <c r="AB7" s="38">
        <v>113.51</v>
      </c>
      <c r="AC7" s="38">
        <v>112.04</v>
      </c>
      <c r="AD7" s="38">
        <v>93.62</v>
      </c>
      <c r="AE7" s="38">
        <v>97.53</v>
      </c>
      <c r="AF7" s="38">
        <v>99.64</v>
      </c>
      <c r="AG7" s="38">
        <v>99.66</v>
      </c>
      <c r="AH7" s="38">
        <v>100.95</v>
      </c>
      <c r="AI7" s="38">
        <v>100.96</v>
      </c>
      <c r="AJ7" s="38">
        <v>0</v>
      </c>
      <c r="AK7" s="38">
        <v>0</v>
      </c>
      <c r="AL7" s="38">
        <v>0</v>
      </c>
      <c r="AM7" s="38">
        <v>0</v>
      </c>
      <c r="AN7" s="38">
        <v>0</v>
      </c>
      <c r="AO7" s="38">
        <v>280.08</v>
      </c>
      <c r="AP7" s="38">
        <v>223.09</v>
      </c>
      <c r="AQ7" s="38">
        <v>214.61</v>
      </c>
      <c r="AR7" s="38">
        <v>225.39</v>
      </c>
      <c r="AS7" s="38">
        <v>224.04</v>
      </c>
      <c r="AT7" s="38">
        <v>198.51</v>
      </c>
      <c r="AU7" s="38">
        <v>175.31</v>
      </c>
      <c r="AV7" s="38">
        <v>21.55</v>
      </c>
      <c r="AW7" s="38">
        <v>12.16</v>
      </c>
      <c r="AX7" s="38">
        <v>29.42</v>
      </c>
      <c r="AY7" s="38">
        <v>20.48</v>
      </c>
      <c r="AZ7" s="38">
        <v>124.2</v>
      </c>
      <c r="BA7" s="38">
        <v>33.03</v>
      </c>
      <c r="BB7" s="38">
        <v>29.45</v>
      </c>
      <c r="BC7" s="38">
        <v>31.84</v>
      </c>
      <c r="BD7" s="38">
        <v>29.91</v>
      </c>
      <c r="BE7" s="38">
        <v>32.86</v>
      </c>
      <c r="BF7" s="38">
        <v>271.58</v>
      </c>
      <c r="BG7" s="38">
        <v>533.65</v>
      </c>
      <c r="BH7" s="38">
        <v>499.69</v>
      </c>
      <c r="BI7" s="38">
        <v>456.17</v>
      </c>
      <c r="BJ7" s="38">
        <v>409.93</v>
      </c>
      <c r="BK7" s="38">
        <v>1126.77</v>
      </c>
      <c r="BL7" s="38">
        <v>1044.8</v>
      </c>
      <c r="BM7" s="38">
        <v>1081.8</v>
      </c>
      <c r="BN7" s="38">
        <v>974.93</v>
      </c>
      <c r="BO7" s="38">
        <v>855.8</v>
      </c>
      <c r="BP7" s="38">
        <v>814.89</v>
      </c>
      <c r="BQ7" s="38">
        <v>80.45</v>
      </c>
      <c r="BR7" s="38">
        <v>76.09</v>
      </c>
      <c r="BS7" s="38">
        <v>80.87</v>
      </c>
      <c r="BT7" s="38">
        <v>96.9</v>
      </c>
      <c r="BU7" s="38">
        <v>97.75</v>
      </c>
      <c r="BV7" s="38">
        <v>50.9</v>
      </c>
      <c r="BW7" s="38">
        <v>50.82</v>
      </c>
      <c r="BX7" s="38">
        <v>52.19</v>
      </c>
      <c r="BY7" s="38">
        <v>55.32</v>
      </c>
      <c r="BZ7" s="38">
        <v>59.8</v>
      </c>
      <c r="CA7" s="38">
        <v>60.64</v>
      </c>
      <c r="CB7" s="38">
        <v>180.47</v>
      </c>
      <c r="CC7" s="38">
        <v>191.9</v>
      </c>
      <c r="CD7" s="38">
        <v>180.86</v>
      </c>
      <c r="CE7" s="38">
        <v>150</v>
      </c>
      <c r="CF7" s="38">
        <v>150</v>
      </c>
      <c r="CG7" s="38">
        <v>293.27</v>
      </c>
      <c r="CH7" s="38">
        <v>300.52</v>
      </c>
      <c r="CI7" s="38">
        <v>296.14</v>
      </c>
      <c r="CJ7" s="38">
        <v>283.17</v>
      </c>
      <c r="CK7" s="38">
        <v>263.76</v>
      </c>
      <c r="CL7" s="38">
        <v>255.52</v>
      </c>
      <c r="CM7" s="38">
        <v>87.67</v>
      </c>
      <c r="CN7" s="38">
        <v>82.85</v>
      </c>
      <c r="CO7" s="38">
        <v>80.27</v>
      </c>
      <c r="CP7" s="38">
        <v>78.540000000000006</v>
      </c>
      <c r="CQ7" s="38">
        <v>82.36</v>
      </c>
      <c r="CR7" s="38">
        <v>53.78</v>
      </c>
      <c r="CS7" s="38">
        <v>53.24</v>
      </c>
      <c r="CT7" s="38">
        <v>52.31</v>
      </c>
      <c r="CU7" s="38">
        <v>60.65</v>
      </c>
      <c r="CV7" s="38">
        <v>51.75</v>
      </c>
      <c r="CW7" s="38">
        <v>52.49</v>
      </c>
      <c r="CX7" s="38">
        <v>96.74</v>
      </c>
      <c r="CY7" s="38">
        <v>96.9</v>
      </c>
      <c r="CZ7" s="38">
        <v>96.9</v>
      </c>
      <c r="DA7" s="38">
        <v>97.15</v>
      </c>
      <c r="DB7" s="38">
        <v>97.22</v>
      </c>
      <c r="DC7" s="38">
        <v>84.06</v>
      </c>
      <c r="DD7" s="38">
        <v>84.07</v>
      </c>
      <c r="DE7" s="38">
        <v>84.32</v>
      </c>
      <c r="DF7" s="38">
        <v>84.58</v>
      </c>
      <c r="DG7" s="38">
        <v>84.84</v>
      </c>
      <c r="DH7" s="38">
        <v>85.49</v>
      </c>
      <c r="DI7" s="38">
        <v>2.94</v>
      </c>
      <c r="DJ7" s="38">
        <v>11.58</v>
      </c>
      <c r="DK7" s="38">
        <v>14.36</v>
      </c>
      <c r="DL7" s="38">
        <v>17.079999999999998</v>
      </c>
      <c r="DM7" s="38">
        <v>19.82</v>
      </c>
      <c r="DN7" s="38">
        <v>10.11</v>
      </c>
      <c r="DO7" s="38">
        <v>20.68</v>
      </c>
      <c r="DP7" s="38">
        <v>22.41</v>
      </c>
      <c r="DQ7" s="38">
        <v>22.9</v>
      </c>
      <c r="DR7" s="38">
        <v>24.87</v>
      </c>
      <c r="DS7" s="38">
        <v>24.07</v>
      </c>
      <c r="DT7" s="38">
        <v>0</v>
      </c>
      <c r="DU7" s="38">
        <v>0</v>
      </c>
      <c r="DV7" s="38">
        <v>0</v>
      </c>
      <c r="DW7" s="38">
        <v>0</v>
      </c>
      <c r="DX7" s="38">
        <v>0</v>
      </c>
      <c r="DY7" s="38">
        <v>0.08</v>
      </c>
      <c r="DZ7" s="38">
        <v>0.08</v>
      </c>
      <c r="EA7" s="38">
        <v>0</v>
      </c>
      <c r="EB7" s="38">
        <v>0</v>
      </c>
      <c r="EC7" s="38">
        <v>0</v>
      </c>
      <c r="ED7" s="38">
        <v>0</v>
      </c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0.03</v>
      </c>
      <c r="EK7" s="38">
        <v>0.02</v>
      </c>
      <c r="EL7" s="38">
        <v>0.01</v>
      </c>
      <c r="EM7" s="38">
        <v>2.0499999999999998</v>
      </c>
      <c r="EN7" s="38">
        <v>0.01</v>
      </c>
      <c r="EO7" s="38">
        <v>0.11</v>
      </c>
    </row>
    <row r="8" spans="1:148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</row>
    <row r="9" spans="1:148" x14ac:dyDescent="0.15">
      <c r="A9" s="40"/>
      <c r="B9" s="40" t="s">
        <v>115</v>
      </c>
      <c r="C9" s="40" t="s">
        <v>116</v>
      </c>
      <c r="D9" s="40" t="s">
        <v>117</v>
      </c>
      <c r="E9" s="40" t="s">
        <v>118</v>
      </c>
      <c r="F9" s="40" t="s">
        <v>119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8" x14ac:dyDescent="0.15">
      <c r="A10" s="40" t="s">
        <v>58</v>
      </c>
      <c r="B10" s="41">
        <f>DATEVALUE($B$6-4&amp;"年1月1日")</f>
        <v>41275</v>
      </c>
      <c r="C10" s="41">
        <f>DATEVALUE($B$6-3&amp;"年1月1日")</f>
        <v>41640</v>
      </c>
      <c r="D10" s="41">
        <f>DATEVALUE($B$6-2&amp;"年1月1日")</f>
        <v>42005</v>
      </c>
      <c r="E10" s="41">
        <f>DATEVALUE($B$6-1&amp;"年1月1日")</f>
        <v>42370</v>
      </c>
      <c r="F10" s="41">
        <f>DATEVALUE($B$6&amp;"年1月1日")</f>
        <v>42736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冨田　幸子</cp:lastModifiedBy>
  <cp:lastPrinted>2019-01-29T06:51:48Z</cp:lastPrinted>
  <dcterms:created xsi:type="dcterms:W3CDTF">2018-12-03T08:55:07Z</dcterms:created>
  <dcterms:modified xsi:type="dcterms:W3CDTF">2019-01-29T06:51:49Z</dcterms:modified>
  <cp:category/>
</cp:coreProperties>
</file>