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R01\020109 公営企業に係る経営比較分析表（平成30年度決算）の分析等について\03_市町村より回答\17_中新川広域\下水道（法適用）\"/>
    </mc:Choice>
  </mc:AlternateContent>
  <workbookProtection workbookAlgorithmName="SHA-512" workbookHashValue="FHM/w6KYtRcGOZHLp5Kwc8XP4xiD/z9F2RPIyepHSaya1Bua1/CCTfO84Fr5saej4v0lr31d9nypNtWShJCouA==" workbookSaltValue="+3eBjE4HCfun7nKf6Y04lQ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AD10" i="4"/>
  <c r="W10" i="4"/>
  <c r="P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<sst xmlns="http://schemas.openxmlformats.org/spreadsheetml/2006/main" count="273" uniqueCount="111">
  <si>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</si>
  <si>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</si>
  <si>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</si>
  <si>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</si>
  <si>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</si>
  <si>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</si>
  <si>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</si>
  <si>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</si>
  <si>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</si>
  <si>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</si>
  <si>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</si>
  <si>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</si>
  <si>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</si>
  <si>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</si>
  <si>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</si>
  <si>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</si>
  <si>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</si>
  <si>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</si>
  <si>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</si>
  <si>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</si>
  <si>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</si>
  <si>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</si>
  <si>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</si>
  <si>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</si>
  <si>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</si>
  <si>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</si>
  <si>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</si>
  <si>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</si>
  <si>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</si>
  <si>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</si>
  <si>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</si>
  <si>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</si>
  <si>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</si>
  <si>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</si>
  <si>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</si>
  <si>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</si>
  <si>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</si>
  <si>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</si>
  <si>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</si>
  <si>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</si>
  <si>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</si>
  <si>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</si>
  <si>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</si>
  <si>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</si>
  <si>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</si>
  <si>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</si>
  <si>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</si>
  <si>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</si>
  <si>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</si>
  <si>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</si>
  <si>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</si>
  <si>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</si>
  <si>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</si>
  <si>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</si>
  <si>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</si>
  <si>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</si>
  <si>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</si>
  <si>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</si>
  <si>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</si>
  <si>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</si>
  <si>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</si>
  <si>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</si>
  <si>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</si>
  <si>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</si>
  <si>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</si>
  <si>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</si>
  <si>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</si>
  <si>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</si>
  <si>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</si>
  <si>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</si>
  <si>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</si>
  <si>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</si>
  <si>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</si>
  <si>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</si>
  <si>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</si>
  <si>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</si>
  <si>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</si>
  <si>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</si>
  <si>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</si>
  <si>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</si>
  <si>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</si>
  <si>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</si>
  <si>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</si>
  <si>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</si>
  <si>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</si>
  <si>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</si>
  <si>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</si>
  <si>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</si>
  <si>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</si>
  <si>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</si>
  <si>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</si>
  <si>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</si>
  <si>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</si>
  <si>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</si>
  <si>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</si>
  <si>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</si>
  <si>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中新川広域行政事務組合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</si>
  <si>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</si>
  <si>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</si>
  <si>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</si>
  <si>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</si>
  <si>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</si>
  <si>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</si>
  <si>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</si>
  <si>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</si>
  <si>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</si>
  <si>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</si>
  <si>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</si>
  <si>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本事業は、Ｈ２８から法適用したため、Ｈ２７以前のデータは表されていない。①経常収支比率は前年度比１２ポイント増の約１２７％となり、類似団体と比較すると高い値となった。公共の処理場へ接続しており、処理場建設費の企業債利息が無いため、経常費用が抑えられている。②純損失が無く、累積欠損金が生じなかった。③流動比率は前年度比２０ポイント増の約１４５％となり、類似団体と比較すると高い値となった。処理場建設費の企業債は公共で借入れているため、流動負債が抑えられている。③流動比率は前年度比２０ポイント増の約１４５％となり、類似団体と比較すると高い値となった。処理場建設費の企業債は公共で借入れているため、流動負債が抑えられている。④企業債残高対事業規模比率は、類似団体と比較すると高めである。管渠整備で地方債現在高が増え続け、料金収入が追い付いていないことが分かる。⑤経費回収率は１００％と類似団体と比較すると高い値となった。処理場建設費の資本費が無いため、汚水処理費が抑えられている。⑥汚水処理原価は約１５４円となり、類似団体と比較すると低い。公共の処理場へ接続しているため、汚水処理費が抑えられている。⑦公共の処理場へ接続しているため、数値がない。⑧水洗化率は前年度比１ポイント増の約７９％となった。水洗化率は増加傾向である。処理人口が毎年増えているが、それ以上に水洗化人口が増加している。</t>
    <phoneticPr fontId="4"/>
  </si>
  <si>
    <t>①前年度比２ポイント増の約６％となったが、類似団体と比較すると低い値となった。特環の管渠整備が継続中で、法定耐用年数に近い資産が少ない。②③管渠については、標準耐用年数が経過するＲ３２（2050年）以降に、事業費を平準化させて老朽化対策を実施する計画である。</t>
    <phoneticPr fontId="4"/>
  </si>
  <si>
    <t>経営戦略をH２８に策定しており、５年毎の見直しを予定している。H２８から公営企業会計を適用した。経営状況を議会及び住民に公表し、管理費の経費削減を図った上で、Ｒ１に料金改定を行った。当組合は２町１村の組合であり、構成町村である上市町及び立山町では、特環及び農集の処理場を有しており、人口減による処理水量の減に合わせ、施設の効率的な運用を図るため、各処理区の統廃合を行う必要がある。</t>
    <rPh sb="87" eb="88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</si>
</sst>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D7-4EEC-B048-B11352A5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58000"/>
        <c:axId val="220452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0.09</c:v>
                </c:pt>
                <c:pt idx="3">
                  <c:v>0.09</c:v>
                </c:pt>
                <c:pt idx="4">
                  <c:v>0.13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8D7-4EEC-B048-B11352A51C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58000"/>
        <c:axId val="220452512"/>
      </c:lineChart>
      <c:dateAx>
        <c:axId val="220458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452512"/>
        <c:crosses val="autoZero"/>
        <c:auto val="1"/>
        <c:lblOffset val="100"/>
        <c:baseTimeUnit val="years"/>
      </c:dateAx>
      <c:valAx>
        <c:axId val="220452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458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B-486A-B22E-076014E4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92688"/>
        <c:axId val="488692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42.9</c:v>
                </c:pt>
                <c:pt idx="3">
                  <c:v>43.36</c:v>
                </c:pt>
                <c:pt idx="4">
                  <c:v>42.56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34B-486A-B22E-076014E40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92688"/>
        <c:axId val="488692296"/>
      </c:lineChart>
      <c:dateAx>
        <c:axId val="488692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692296"/>
        <c:crosses val="autoZero"/>
        <c:auto val="1"/>
        <c:lblOffset val="100"/>
        <c:baseTimeUnit val="years"/>
      </c:dateAx>
      <c:valAx>
        <c:axId val="488692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692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76.510000000000005</c:v>
                </c:pt>
                <c:pt idx="3">
                  <c:v>77.569999999999993</c:v>
                </c:pt>
                <c:pt idx="4">
                  <c:v>79.040000000000006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8F-4817-8867-B78DB8C8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86808"/>
        <c:axId val="488696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83.5</c:v>
                </c:pt>
                <c:pt idx="3">
                  <c:v>83.06</c:v>
                </c:pt>
                <c:pt idx="4">
                  <c:v>83.32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8F-4817-8867-B78DB8C80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86808"/>
        <c:axId val="488696216"/>
      </c:lineChart>
      <c:dateAx>
        <c:axId val="48868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696216"/>
        <c:crosses val="autoZero"/>
        <c:auto val="1"/>
        <c:lblOffset val="100"/>
        <c:baseTimeUnit val="years"/>
      </c:dateAx>
      <c:valAx>
        <c:axId val="488696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68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119.57</c:v>
                </c:pt>
                <c:pt idx="3">
                  <c:v>114.33</c:v>
                </c:pt>
                <c:pt idx="4">
                  <c:v>126.72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1C-4053-BC31-CE4B6144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59176"/>
        <c:axId val="220455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100.85</c:v>
                </c:pt>
                <c:pt idx="3">
                  <c:v>102.13</c:v>
                </c:pt>
                <c:pt idx="4">
                  <c:v>101.72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51C-4053-BC31-CE4B614446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59176"/>
        <c:axId val="220455648"/>
      </c:lineChart>
      <c:dateAx>
        <c:axId val="220459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455648"/>
        <c:crosses val="autoZero"/>
        <c:auto val="1"/>
        <c:lblOffset val="100"/>
        <c:baseTimeUnit val="years"/>
      </c:dateAx>
      <c:valAx>
        <c:axId val="220455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459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2.1800000000000002</c:v>
                </c:pt>
                <c:pt idx="3">
                  <c:v>4.26</c:v>
                </c:pt>
                <c:pt idx="4">
                  <c:v>6.3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0C-4FBA-9F8A-10E83C32C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56040"/>
        <c:axId val="22045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22.77</c:v>
                </c:pt>
                <c:pt idx="3">
                  <c:v>23.93</c:v>
                </c:pt>
                <c:pt idx="4">
                  <c:v>24.68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20C-4FBA-9F8A-10E83C32C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56040"/>
        <c:axId val="220456824"/>
      </c:lineChart>
      <c:dateAx>
        <c:axId val="220456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0456824"/>
        <c:crosses val="autoZero"/>
        <c:auto val="1"/>
        <c:lblOffset val="100"/>
        <c:baseTimeUnit val="years"/>
      </c:dateAx>
      <c:valAx>
        <c:axId val="22045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0456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B2-4FDC-82E5-127E20BDD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2472"/>
        <c:axId val="488037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B2-4FDC-82E5-127E20BDD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2472"/>
        <c:axId val="488037568"/>
      </c:lineChart>
      <c:dateAx>
        <c:axId val="488032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037568"/>
        <c:crosses val="autoZero"/>
        <c:auto val="1"/>
        <c:lblOffset val="100"/>
        <c:baseTimeUnit val="years"/>
      </c:dateAx>
      <c:valAx>
        <c:axId val="488037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0324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BF-4BB0-BADF-73919D1A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1296"/>
        <c:axId val="488036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110.77</c:v>
                </c:pt>
                <c:pt idx="3">
                  <c:v>109.51</c:v>
                </c:pt>
                <c:pt idx="4">
                  <c:v>112.88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BF-4BB0-BADF-73919D1ABE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296"/>
        <c:axId val="488036392"/>
      </c:lineChart>
      <c:dateAx>
        <c:axId val="488031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036392"/>
        <c:crosses val="autoZero"/>
        <c:auto val="1"/>
        <c:lblOffset val="100"/>
        <c:baseTimeUnit val="years"/>
      </c:dateAx>
      <c:valAx>
        <c:axId val="488036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031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102.74</c:v>
                </c:pt>
                <c:pt idx="3">
                  <c:v>125.41</c:v>
                </c:pt>
                <c:pt idx="4">
                  <c:v>144.59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2D-44C9-BB34-19249909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7960"/>
        <c:axId val="488032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46.78</c:v>
                </c:pt>
                <c:pt idx="3">
                  <c:v>47.44</c:v>
                </c:pt>
                <c:pt idx="4">
                  <c:v>49.18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92D-44C9-BB34-192499091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7960"/>
        <c:axId val="488032864"/>
      </c:lineChart>
      <c:dateAx>
        <c:axId val="488037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032864"/>
        <c:crosses val="autoZero"/>
        <c:auto val="1"/>
        <c:lblOffset val="100"/>
        <c:baseTimeUnit val="years"/>
      </c:dateAx>
      <c:valAx>
        <c:axId val="488032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037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4141.99</c:v>
                </c:pt>
                <c:pt idx="3">
                  <c:v>4092.82</c:v>
                </c:pt>
                <c:pt idx="4">
                  <c:v>4148.47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81-4290-805A-178E2DAB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1688"/>
        <c:axId val="488033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1298.9100000000001</c:v>
                </c:pt>
                <c:pt idx="3">
                  <c:v>1243.71</c:v>
                </c:pt>
                <c:pt idx="4">
                  <c:v>1194.1500000000001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81-4290-805A-178E2DAB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1688"/>
        <c:axId val="488033256"/>
      </c:lineChart>
      <c:dateAx>
        <c:axId val="488031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033256"/>
        <c:crosses val="autoZero"/>
        <c:auto val="1"/>
        <c:lblOffset val="100"/>
        <c:baseTimeUnit val="years"/>
      </c:dateAx>
      <c:valAx>
        <c:axId val="488033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031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111.25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7-4934-A71A-4D60E353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034040"/>
        <c:axId val="488034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69.87</c:v>
                </c:pt>
                <c:pt idx="3">
                  <c:v>74.3</c:v>
                </c:pt>
                <c:pt idx="4">
                  <c:v>72.260000000000005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17-4934-A71A-4D60E35324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034040"/>
        <c:axId val="488034432"/>
      </c:lineChart>
      <c:dateAx>
        <c:axId val="488034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034432"/>
        <c:crosses val="autoZero"/>
        <c:auto val="1"/>
        <c:lblOffset val="100"/>
        <c:baseTimeUnit val="years"/>
      </c:dateAx>
      <c:valAx>
        <c:axId val="488034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034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137.84</c:v>
                </c:pt>
                <c:pt idx="3">
                  <c:v>153.76</c:v>
                </c:pt>
                <c:pt idx="4">
                  <c:v>153.72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55-40EA-B2FC-B6F66219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8690728"/>
        <c:axId val="48868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234.96</c:v>
                </c:pt>
                <c:pt idx="3">
                  <c:v>221.81</c:v>
                </c:pt>
                <c:pt idx="4">
                  <c:v>230.02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55-40EA-B2FC-B6F66219F1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8690728"/>
        <c:axId val="488688376"/>
      </c:lineChart>
      <c:dateAx>
        <c:axId val="488690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88688376"/>
        <c:crosses val="autoZero"/>
        <c:auto val="1"/>
        <c:lblOffset val="100"/>
        <c:baseTimeUnit val="years"/>
      </c:dateAx>
      <c:valAx>
        <c:axId val="48868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88690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【1,209.40】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【83.36】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【219.46】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8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富山県　中新川広域行政事務組合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4" t="s">
        <v>1</v>
      </c>
      <c r="C7" s="64"/>
      <c r="D7" s="64"/>
      <c r="E7" s="64"/>
      <c r="F7" s="64"/>
      <c r="G7" s="64"/>
      <c r="H7" s="64"/>
      <c r="I7" s="64" t="s">
        <v>2</v>
      </c>
      <c r="J7" s="64"/>
      <c r="K7" s="64"/>
      <c r="L7" s="64"/>
      <c r="M7" s="64"/>
      <c r="N7" s="64"/>
      <c r="O7" s="64"/>
      <c r="P7" s="64" t="s">
        <v>3</v>
      </c>
      <c r="Q7" s="64"/>
      <c r="R7" s="64"/>
      <c r="S7" s="64"/>
      <c r="T7" s="64"/>
      <c r="U7" s="64"/>
      <c r="V7" s="64"/>
      <c r="W7" s="64" t="s">
        <v>4</v>
      </c>
      <c r="X7" s="64"/>
      <c r="Y7" s="64"/>
      <c r="Z7" s="64"/>
      <c r="AA7" s="64"/>
      <c r="AB7" s="64"/>
      <c r="AC7" s="64"/>
      <c r="AD7" s="64" t="s">
        <v>5</v>
      </c>
      <c r="AE7" s="64"/>
      <c r="AF7" s="64"/>
      <c r="AG7" s="64"/>
      <c r="AH7" s="64"/>
      <c r="AI7" s="64"/>
      <c r="AJ7" s="64"/>
      <c r="AK7" s="3"/>
      <c r="AL7" s="64" t="s">
        <v>6</v>
      </c>
      <c r="AM7" s="64"/>
      <c r="AN7" s="64"/>
      <c r="AO7" s="64"/>
      <c r="AP7" s="64"/>
      <c r="AQ7" s="64"/>
      <c r="AR7" s="64"/>
      <c r="AS7" s="64"/>
      <c r="AT7" s="64" t="s">
        <v>7</v>
      </c>
      <c r="AU7" s="64"/>
      <c r="AV7" s="64"/>
      <c r="AW7" s="64"/>
      <c r="AX7" s="64"/>
      <c r="AY7" s="64"/>
      <c r="AZ7" s="64"/>
      <c r="BA7" s="64"/>
      <c r="BB7" s="64" t="s">
        <v>8</v>
      </c>
      <c r="BC7" s="64"/>
      <c r="BD7" s="64"/>
      <c r="BE7" s="64"/>
      <c r="BF7" s="64"/>
      <c r="BG7" s="64"/>
      <c r="BH7" s="64"/>
      <c r="BI7" s="6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特定環境保全公共下水道</v>
      </c>
      <c r="Q8" s="71"/>
      <c r="R8" s="71"/>
      <c r="S8" s="71"/>
      <c r="T8" s="71"/>
      <c r="U8" s="71"/>
      <c r="V8" s="71"/>
      <c r="W8" s="71" t="str">
        <f>データ!L6</f>
        <v>D2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8" t="str">
        <f>データ!S6</f>
        <v>-</v>
      </c>
      <c r="AM8" s="68"/>
      <c r="AN8" s="68"/>
      <c r="AO8" s="68"/>
      <c r="AP8" s="68"/>
      <c r="AQ8" s="68"/>
      <c r="AR8" s="68"/>
      <c r="AS8" s="68"/>
      <c r="AT8" s="67" t="str">
        <f>データ!T6</f>
        <v>-</v>
      </c>
      <c r="AU8" s="67"/>
      <c r="AV8" s="67"/>
      <c r="AW8" s="67"/>
      <c r="AX8" s="67"/>
      <c r="AY8" s="67"/>
      <c r="AZ8" s="67"/>
      <c r="BA8" s="67"/>
      <c r="BB8" s="67" t="str">
        <f>データ!U6</f>
        <v>-</v>
      </c>
      <c r="BC8" s="67"/>
      <c r="BD8" s="67"/>
      <c r="BE8" s="67"/>
      <c r="BF8" s="67"/>
      <c r="BG8" s="67"/>
      <c r="BH8" s="67"/>
      <c r="BI8" s="67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4" t="s">
        <v>12</v>
      </c>
      <c r="C9" s="64"/>
      <c r="D9" s="64"/>
      <c r="E9" s="64"/>
      <c r="F9" s="64"/>
      <c r="G9" s="64"/>
      <c r="H9" s="64"/>
      <c r="I9" s="64" t="s">
        <v>13</v>
      </c>
      <c r="J9" s="64"/>
      <c r="K9" s="64"/>
      <c r="L9" s="64"/>
      <c r="M9" s="64"/>
      <c r="N9" s="64"/>
      <c r="O9" s="64"/>
      <c r="P9" s="64" t="s">
        <v>14</v>
      </c>
      <c r="Q9" s="64"/>
      <c r="R9" s="64"/>
      <c r="S9" s="64"/>
      <c r="T9" s="64"/>
      <c r="U9" s="64"/>
      <c r="V9" s="64"/>
      <c r="W9" s="64" t="s">
        <v>15</v>
      </c>
      <c r="X9" s="64"/>
      <c r="Y9" s="64"/>
      <c r="Z9" s="64"/>
      <c r="AA9" s="64"/>
      <c r="AB9" s="64"/>
      <c r="AC9" s="64"/>
      <c r="AD9" s="64" t="s">
        <v>16</v>
      </c>
      <c r="AE9" s="64"/>
      <c r="AF9" s="64"/>
      <c r="AG9" s="64"/>
      <c r="AH9" s="64"/>
      <c r="AI9" s="64"/>
      <c r="AJ9" s="64"/>
      <c r="AK9" s="3"/>
      <c r="AL9" s="64" t="s">
        <v>17</v>
      </c>
      <c r="AM9" s="64"/>
      <c r="AN9" s="64"/>
      <c r="AO9" s="64"/>
      <c r="AP9" s="64"/>
      <c r="AQ9" s="64"/>
      <c r="AR9" s="64"/>
      <c r="AS9" s="64"/>
      <c r="AT9" s="64" t="s">
        <v>18</v>
      </c>
      <c r="AU9" s="64"/>
      <c r="AV9" s="64"/>
      <c r="AW9" s="64"/>
      <c r="AX9" s="64"/>
      <c r="AY9" s="64"/>
      <c r="AZ9" s="64"/>
      <c r="BA9" s="64"/>
      <c r="BB9" s="64" t="s">
        <v>19</v>
      </c>
      <c r="BC9" s="64"/>
      <c r="BD9" s="64"/>
      <c r="BE9" s="64"/>
      <c r="BF9" s="64"/>
      <c r="BG9" s="64"/>
      <c r="BH9" s="64"/>
      <c r="BI9" s="64"/>
      <c r="BJ9" s="3"/>
      <c r="BK9" s="3"/>
      <c r="BL9" s="65" t="s">
        <v>20</v>
      </c>
      <c r="BM9" s="66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7" t="str">
        <f>データ!N6</f>
        <v>-</v>
      </c>
      <c r="C10" s="67"/>
      <c r="D10" s="67"/>
      <c r="E10" s="67"/>
      <c r="F10" s="67"/>
      <c r="G10" s="67"/>
      <c r="H10" s="67"/>
      <c r="I10" s="67">
        <f>データ!O6</f>
        <v>43.78</v>
      </c>
      <c r="J10" s="67"/>
      <c r="K10" s="67"/>
      <c r="L10" s="67"/>
      <c r="M10" s="67"/>
      <c r="N10" s="67"/>
      <c r="O10" s="67"/>
      <c r="P10" s="67">
        <f>データ!P6</f>
        <v>25.92</v>
      </c>
      <c r="Q10" s="67"/>
      <c r="R10" s="67"/>
      <c r="S10" s="67"/>
      <c r="T10" s="67"/>
      <c r="U10" s="67"/>
      <c r="V10" s="67"/>
      <c r="W10" s="67">
        <f>データ!Q6</f>
        <v>88.05</v>
      </c>
      <c r="X10" s="67"/>
      <c r="Y10" s="67"/>
      <c r="Z10" s="67"/>
      <c r="AA10" s="67"/>
      <c r="AB10" s="67"/>
      <c r="AC10" s="67"/>
      <c r="AD10" s="68">
        <f>データ!R6</f>
        <v>3240</v>
      </c>
      <c r="AE10" s="68"/>
      <c r="AF10" s="68"/>
      <c r="AG10" s="68"/>
      <c r="AH10" s="68"/>
      <c r="AI10" s="68"/>
      <c r="AJ10" s="68"/>
      <c r="AK10" s="2"/>
      <c r="AL10" s="68">
        <f>データ!V6</f>
        <v>12886</v>
      </c>
      <c r="AM10" s="68"/>
      <c r="AN10" s="68"/>
      <c r="AO10" s="68"/>
      <c r="AP10" s="68"/>
      <c r="AQ10" s="68"/>
      <c r="AR10" s="68"/>
      <c r="AS10" s="68"/>
      <c r="AT10" s="67">
        <f>データ!W6</f>
        <v>4.43</v>
      </c>
      <c r="AU10" s="67"/>
      <c r="AV10" s="67"/>
      <c r="AW10" s="67"/>
      <c r="AX10" s="67"/>
      <c r="AY10" s="67"/>
      <c r="AZ10" s="67"/>
      <c r="BA10" s="67"/>
      <c r="BB10" s="67">
        <f>データ!X6</f>
        <v>2908.8</v>
      </c>
      <c r="BC10" s="67"/>
      <c r="BD10" s="67"/>
      <c r="BE10" s="67"/>
      <c r="BF10" s="67"/>
      <c r="BG10" s="67"/>
      <c r="BH10" s="67"/>
      <c r="BI10" s="67"/>
      <c r="BJ10" s="2"/>
      <c r="BK10" s="2"/>
      <c r="BL10" s="57" t="s">
        <v>22</v>
      </c>
      <c r="BM10" s="5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9" t="s">
        <v>24</v>
      </c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</row>
    <row r="14" spans="1:78" ht="13.5" customHeight="1" x14ac:dyDescent="0.15">
      <c r="A14" s="2"/>
      <c r="B14" s="61" t="s">
        <v>25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3"/>
      <c r="BK14" s="2"/>
      <c r="BL14" s="51" t="s">
        <v>26</v>
      </c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3"/>
    </row>
    <row r="15" spans="1:78" ht="13.5" customHeight="1" x14ac:dyDescent="0.15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54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2" t="s">
        <v>108</v>
      </c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4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2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4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2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  <c r="BY18" s="43"/>
      <c r="BZ18" s="44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2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4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2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4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2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4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2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4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2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4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2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4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2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4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2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4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2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4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2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4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2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4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2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4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2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4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2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4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2"/>
      <c r="BM33" s="43"/>
      <c r="BN33" s="43"/>
      <c r="BO33" s="43"/>
      <c r="BP33" s="43"/>
      <c r="BQ33" s="43"/>
      <c r="BR33" s="43"/>
      <c r="BS33" s="43"/>
      <c r="BT33" s="43"/>
      <c r="BU33" s="43"/>
      <c r="BV33" s="43"/>
      <c r="BW33" s="43"/>
      <c r="BX33" s="43"/>
      <c r="BY33" s="43"/>
      <c r="BZ33" s="44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2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4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2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4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2"/>
      <c r="BM36" s="43"/>
      <c r="BN36" s="43"/>
      <c r="BO36" s="43"/>
      <c r="BP36" s="43"/>
      <c r="BQ36" s="43"/>
      <c r="BR36" s="43"/>
      <c r="BS36" s="43"/>
      <c r="BT36" s="43"/>
      <c r="BU36" s="43"/>
      <c r="BV36" s="43"/>
      <c r="BW36" s="43"/>
      <c r="BX36" s="43"/>
      <c r="BY36" s="43"/>
      <c r="BZ36" s="44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2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4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2"/>
      <c r="BM38" s="43"/>
      <c r="BN38" s="43"/>
      <c r="BO38" s="43"/>
      <c r="BP38" s="43"/>
      <c r="BQ38" s="43"/>
      <c r="BR38" s="43"/>
      <c r="BS38" s="43"/>
      <c r="BT38" s="43"/>
      <c r="BU38" s="43"/>
      <c r="BV38" s="43"/>
      <c r="BW38" s="43"/>
      <c r="BX38" s="43"/>
      <c r="BY38" s="43"/>
      <c r="BZ38" s="44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2"/>
      <c r="BM39" s="43"/>
      <c r="BN39" s="43"/>
      <c r="BO39" s="43"/>
      <c r="BP39" s="43"/>
      <c r="BQ39" s="43"/>
      <c r="BR39" s="43"/>
      <c r="BS39" s="43"/>
      <c r="BT39" s="43"/>
      <c r="BU39" s="43"/>
      <c r="BV39" s="43"/>
      <c r="BW39" s="43"/>
      <c r="BX39" s="43"/>
      <c r="BY39" s="43"/>
      <c r="BZ39" s="44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2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4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2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4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2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4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2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4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5"/>
      <c r="BM44" s="46"/>
      <c r="BN44" s="46"/>
      <c r="BO44" s="46"/>
      <c r="BP44" s="46"/>
      <c r="BQ44" s="46"/>
      <c r="BR44" s="46"/>
      <c r="BS44" s="46"/>
      <c r="BT44" s="46"/>
      <c r="BU44" s="46"/>
      <c r="BV44" s="46"/>
      <c r="BW44" s="46"/>
      <c r="BX44" s="46"/>
      <c r="BY44" s="46"/>
      <c r="BZ44" s="47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1" t="s">
        <v>27</v>
      </c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4"/>
      <c r="BM46" s="55"/>
      <c r="BN46" s="55"/>
      <c r="BO46" s="55"/>
      <c r="BP46" s="55"/>
      <c r="BQ46" s="55"/>
      <c r="BR46" s="55"/>
      <c r="BS46" s="55"/>
      <c r="BT46" s="55"/>
      <c r="BU46" s="55"/>
      <c r="BV46" s="55"/>
      <c r="BW46" s="55"/>
      <c r="BX46" s="55"/>
      <c r="BY46" s="55"/>
      <c r="BZ46" s="5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2" t="s">
        <v>109</v>
      </c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4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2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4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2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  <c r="BY49" s="43"/>
      <c r="BZ49" s="44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2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4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2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4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2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4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2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4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2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4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2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4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2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4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2"/>
      <c r="BM57" s="43"/>
      <c r="BN57" s="43"/>
      <c r="BO57" s="43"/>
      <c r="BP57" s="43"/>
      <c r="BQ57" s="43"/>
      <c r="BR57" s="43"/>
      <c r="BS57" s="43"/>
      <c r="BT57" s="43"/>
      <c r="BU57" s="43"/>
      <c r="BV57" s="43"/>
      <c r="BW57" s="43"/>
      <c r="BX57" s="43"/>
      <c r="BY57" s="43"/>
      <c r="BZ57" s="44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2"/>
      <c r="BM58" s="43"/>
      <c r="BN58" s="43"/>
      <c r="BO58" s="43"/>
      <c r="BP58" s="43"/>
      <c r="BQ58" s="43"/>
      <c r="BR58" s="43"/>
      <c r="BS58" s="43"/>
      <c r="BT58" s="43"/>
      <c r="BU58" s="43"/>
      <c r="BV58" s="43"/>
      <c r="BW58" s="43"/>
      <c r="BX58" s="43"/>
      <c r="BY58" s="43"/>
      <c r="BZ58" s="44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2"/>
      <c r="BM59" s="43"/>
      <c r="BN59" s="43"/>
      <c r="BO59" s="43"/>
      <c r="BP59" s="43"/>
      <c r="BQ59" s="43"/>
      <c r="BR59" s="43"/>
      <c r="BS59" s="43"/>
      <c r="BT59" s="43"/>
      <c r="BU59" s="43"/>
      <c r="BV59" s="43"/>
      <c r="BW59" s="43"/>
      <c r="BX59" s="43"/>
      <c r="BY59" s="43"/>
      <c r="BZ59" s="44"/>
    </row>
    <row r="60" spans="1:78" ht="13.5" customHeight="1" x14ac:dyDescent="0.15">
      <c r="A60" s="2"/>
      <c r="B60" s="48" t="s">
        <v>28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42"/>
      <c r="BM60" s="43"/>
      <c r="BN60" s="43"/>
      <c r="BO60" s="43"/>
      <c r="BP60" s="43"/>
      <c r="BQ60" s="43"/>
      <c r="BR60" s="43"/>
      <c r="BS60" s="43"/>
      <c r="BT60" s="43"/>
      <c r="BU60" s="43"/>
      <c r="BV60" s="43"/>
      <c r="BW60" s="43"/>
      <c r="BX60" s="43"/>
      <c r="BY60" s="43"/>
      <c r="BZ60" s="44"/>
    </row>
    <row r="61" spans="1:78" ht="13.5" customHeight="1" x14ac:dyDescent="0.15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42"/>
      <c r="BM61" s="43"/>
      <c r="BN61" s="43"/>
      <c r="BO61" s="43"/>
      <c r="BP61" s="43"/>
      <c r="BQ61" s="43"/>
      <c r="BR61" s="43"/>
      <c r="BS61" s="43"/>
      <c r="BT61" s="43"/>
      <c r="BU61" s="43"/>
      <c r="BV61" s="43"/>
      <c r="BW61" s="43"/>
      <c r="BX61" s="43"/>
      <c r="BY61" s="43"/>
      <c r="BZ61" s="44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2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  <c r="BY62" s="43"/>
      <c r="BZ62" s="44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5"/>
      <c r="BM63" s="46"/>
      <c r="BN63" s="46"/>
      <c r="BO63" s="46"/>
      <c r="BP63" s="46"/>
      <c r="BQ63" s="46"/>
      <c r="BR63" s="46"/>
      <c r="BS63" s="46"/>
      <c r="BT63" s="46"/>
      <c r="BU63" s="46"/>
      <c r="BV63" s="46"/>
      <c r="BW63" s="46"/>
      <c r="BX63" s="46"/>
      <c r="BY63" s="46"/>
      <c r="BZ63" s="47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1" t="s">
        <v>29</v>
      </c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4"/>
      <c r="BM65" s="55"/>
      <c r="BN65" s="55"/>
      <c r="BO65" s="55"/>
      <c r="BP65" s="55"/>
      <c r="BQ65" s="55"/>
      <c r="BR65" s="55"/>
      <c r="BS65" s="55"/>
      <c r="BT65" s="55"/>
      <c r="BU65" s="55"/>
      <c r="BV65" s="55"/>
      <c r="BW65" s="55"/>
      <c r="BX65" s="55"/>
      <c r="BY65" s="55"/>
      <c r="BZ65" s="5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2" t="s">
        <v>110</v>
      </c>
      <c r="BM66" s="43"/>
      <c r="BN66" s="43"/>
      <c r="BO66" s="43"/>
      <c r="BP66" s="43"/>
      <c r="BQ66" s="43"/>
      <c r="BR66" s="43"/>
      <c r="BS66" s="43"/>
      <c r="BT66" s="43"/>
      <c r="BU66" s="43"/>
      <c r="BV66" s="43"/>
      <c r="BW66" s="43"/>
      <c r="BX66" s="43"/>
      <c r="BY66" s="43"/>
      <c r="BZ66" s="44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2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4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2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4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2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4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2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4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2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4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2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4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2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4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2"/>
      <c r="BM74" s="43"/>
      <c r="BN74" s="43"/>
      <c r="BO74" s="43"/>
      <c r="BP74" s="43"/>
      <c r="BQ74" s="43"/>
      <c r="BR74" s="43"/>
      <c r="BS74" s="43"/>
      <c r="BT74" s="43"/>
      <c r="BU74" s="43"/>
      <c r="BV74" s="43"/>
      <c r="BW74" s="43"/>
      <c r="BX74" s="43"/>
      <c r="BY74" s="43"/>
      <c r="BZ74" s="44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2"/>
      <c r="BM75" s="43"/>
      <c r="BN75" s="43"/>
      <c r="BO75" s="43"/>
      <c r="BP75" s="43"/>
      <c r="BQ75" s="43"/>
      <c r="BR75" s="43"/>
      <c r="BS75" s="43"/>
      <c r="BT75" s="43"/>
      <c r="BU75" s="43"/>
      <c r="BV75" s="43"/>
      <c r="BW75" s="43"/>
      <c r="BX75" s="43"/>
      <c r="BY75" s="43"/>
      <c r="BZ75" s="44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2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4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2"/>
      <c r="BM77" s="43"/>
      <c r="BN77" s="43"/>
      <c r="BO77" s="43"/>
      <c r="BP77" s="43"/>
      <c r="BQ77" s="43"/>
      <c r="BR77" s="43"/>
      <c r="BS77" s="43"/>
      <c r="BT77" s="43"/>
      <c r="BU77" s="43"/>
      <c r="BV77" s="43"/>
      <c r="BW77" s="43"/>
      <c r="BX77" s="43"/>
      <c r="BY77" s="43"/>
      <c r="BZ77" s="44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2"/>
      <c r="BM78" s="43"/>
      <c r="BN78" s="43"/>
      <c r="BO78" s="43"/>
      <c r="BP78" s="43"/>
      <c r="BQ78" s="43"/>
      <c r="BR78" s="43"/>
      <c r="BS78" s="43"/>
      <c r="BT78" s="43"/>
      <c r="BU78" s="43"/>
      <c r="BV78" s="43"/>
      <c r="BW78" s="43"/>
      <c r="BX78" s="43"/>
      <c r="BY78" s="43"/>
      <c r="BZ78" s="44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2"/>
      <c r="BM79" s="43"/>
      <c r="BN79" s="43"/>
      <c r="BO79" s="43"/>
      <c r="BP79" s="43"/>
      <c r="BQ79" s="43"/>
      <c r="BR79" s="43"/>
      <c r="BS79" s="43"/>
      <c r="BT79" s="43"/>
      <c r="BU79" s="43"/>
      <c r="BV79" s="43"/>
      <c r="BW79" s="43"/>
      <c r="BX79" s="43"/>
      <c r="BY79" s="43"/>
      <c r="BZ79" s="44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2"/>
      <c r="BM80" s="43"/>
      <c r="BN80" s="43"/>
      <c r="BO80" s="43"/>
      <c r="BP80" s="43"/>
      <c r="BQ80" s="43"/>
      <c r="BR80" s="43"/>
      <c r="BS80" s="43"/>
      <c r="BT80" s="43"/>
      <c r="BU80" s="43"/>
      <c r="BV80" s="43"/>
      <c r="BW80" s="43"/>
      <c r="BX80" s="43"/>
      <c r="BY80" s="43"/>
      <c r="BZ80" s="44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2"/>
      <c r="BM81" s="43"/>
      <c r="BN81" s="43"/>
      <c r="BO81" s="43"/>
      <c r="BP81" s="43"/>
      <c r="BQ81" s="43"/>
      <c r="BR81" s="43"/>
      <c r="BS81" s="43"/>
      <c r="BT81" s="43"/>
      <c r="BU81" s="43"/>
      <c r="BV81" s="43"/>
      <c r="BW81" s="43"/>
      <c r="BX81" s="43"/>
      <c r="BY81" s="43"/>
      <c r="BZ81" s="44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5"/>
      <c r="BM82" s="46"/>
      <c r="BN82" s="46"/>
      <c r="BO82" s="46"/>
      <c r="BP82" s="46"/>
      <c r="BQ82" s="46"/>
      <c r="BR82" s="46"/>
      <c r="BS82" s="46"/>
      <c r="BT82" s="46"/>
      <c r="BU82" s="46"/>
      <c r="BV82" s="46"/>
      <c r="BW82" s="46"/>
      <c r="BX82" s="46"/>
      <c r="BY82" s="46"/>
      <c r="BZ82" s="47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【101.92】</v>
      </c>
      <c r="F85" s="26" t="str">
        <f>データ!AT6</f>
        <v>【88.06】</v>
      </c>
      <c r="G85" s="26" t="str">
        <f>データ!BE6</f>
        <v>【54.23】</v>
      </c>
      <c r="H85" s="26" t="str">
        <f>データ!BP6</f>
        <v>【1,209.40】</v>
      </c>
      <c r="I85" s="26" t="str">
        <f>データ!CA6</f>
        <v>【74.48】</v>
      </c>
      <c r="J85" s="26" t="str">
        <f>データ!CL6</f>
        <v>【219.46】</v>
      </c>
      <c r="K85" s="26" t="str">
        <f>データ!CW6</f>
        <v>【42.82】</v>
      </c>
      <c r="L85" s="26" t="str">
        <f>データ!DH6</f>
        <v>【83.36】</v>
      </c>
      <c r="M85" s="26" t="str">
        <f>データ!DS6</f>
        <v>【24.88】</v>
      </c>
      <c r="N85" s="26" t="str">
        <f>データ!ED6</f>
        <v>【0.01】</v>
      </c>
      <c r="O85" s="26" t="str">
        <f>データ!EO6</f>
        <v>【0.12】</v>
      </c>
    </row>
  </sheetData>
  <sheetProtection algorithmName="SHA-512" hashValue="pXoXiOUvU9csYR9WrErFOvSdlqbtGXAi4frfg8hsW5GcoPPHY+CNLMuOVEwELy12HgvjPoDEaRPj7NZvfKNGmw==" saltValue="StFUCQ+gjkqCXrT+RVXhlA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6" t="s">
        <v>52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53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54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56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57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58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59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60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61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62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63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64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65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66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2018</v>
      </c>
      <c r="C6" s="33">
        <f t="shared" ref="C6:X6" si="3">C7</f>
        <v>169048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富山県　中新川広域行政事務組合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43.78</v>
      </c>
      <c r="P6" s="34">
        <f t="shared" si="3"/>
        <v>25.92</v>
      </c>
      <c r="Q6" s="34">
        <f t="shared" si="3"/>
        <v>88.05</v>
      </c>
      <c r="R6" s="34">
        <f t="shared" si="3"/>
        <v>3240</v>
      </c>
      <c r="S6" s="34" t="str">
        <f t="shared" si="3"/>
        <v>-</v>
      </c>
      <c r="T6" s="34" t="str">
        <f t="shared" si="3"/>
        <v>-</v>
      </c>
      <c r="U6" s="34" t="str">
        <f t="shared" si="3"/>
        <v>-</v>
      </c>
      <c r="V6" s="34">
        <f t="shared" si="3"/>
        <v>12886</v>
      </c>
      <c r="W6" s="34">
        <f t="shared" si="3"/>
        <v>4.43</v>
      </c>
      <c r="X6" s="34">
        <f t="shared" si="3"/>
        <v>2908.8</v>
      </c>
      <c r="Y6" s="35" t="str">
        <f>IF(Y7="",NA(),Y7)</f>
        <v>-</v>
      </c>
      <c r="Z6" s="35" t="str">
        <f t="shared" ref="Z6:AH6" si="4">IF(Z7="",NA(),Z7)</f>
        <v>-</v>
      </c>
      <c r="AA6" s="35">
        <f t="shared" si="4"/>
        <v>119.57</v>
      </c>
      <c r="AB6" s="35">
        <f t="shared" si="4"/>
        <v>114.33</v>
      </c>
      <c r="AC6" s="35">
        <f t="shared" si="4"/>
        <v>126.72</v>
      </c>
      <c r="AD6" s="35" t="str">
        <f t="shared" si="4"/>
        <v>-</v>
      </c>
      <c r="AE6" s="35" t="str">
        <f t="shared" si="4"/>
        <v>-</v>
      </c>
      <c r="AF6" s="35">
        <f t="shared" si="4"/>
        <v>100.85</v>
      </c>
      <c r="AG6" s="35">
        <f t="shared" si="4"/>
        <v>102.13</v>
      </c>
      <c r="AH6" s="35">
        <f t="shared" si="4"/>
        <v>101.72</v>
      </c>
      <c r="AI6" s="34" t="str">
        <f>IF(AI7="","",IF(AI7="-","【-】","【"&amp;SUBSTITUTE(TEXT(AI7,"#,##0.00"),"-","△")&amp;"】"))</f>
        <v>【101.92】</v>
      </c>
      <c r="AJ6" s="35" t="str">
        <f>IF(AJ7="",NA(),AJ7)</f>
        <v>-</v>
      </c>
      <c r="AK6" s="35" t="str">
        <f t="shared" ref="AK6:AS6" si="5">IF(AK7="",NA(),AK7)</f>
        <v>-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>
        <f t="shared" si="5"/>
        <v>110.77</v>
      </c>
      <c r="AR6" s="35">
        <f t="shared" si="5"/>
        <v>109.51</v>
      </c>
      <c r="AS6" s="35">
        <f t="shared" si="5"/>
        <v>112.88</v>
      </c>
      <c r="AT6" s="34" t="str">
        <f>IF(AT7="","",IF(AT7="-","【-】","【"&amp;SUBSTITUTE(TEXT(AT7,"#,##0.00"),"-","△")&amp;"】"))</f>
        <v>【88.06】</v>
      </c>
      <c r="AU6" s="35" t="str">
        <f>IF(AU7="",NA(),AU7)</f>
        <v>-</v>
      </c>
      <c r="AV6" s="35" t="str">
        <f t="shared" ref="AV6:BD6" si="6">IF(AV7="",NA(),AV7)</f>
        <v>-</v>
      </c>
      <c r="AW6" s="35">
        <f t="shared" si="6"/>
        <v>102.74</v>
      </c>
      <c r="AX6" s="35">
        <f t="shared" si="6"/>
        <v>125.41</v>
      </c>
      <c r="AY6" s="35">
        <f t="shared" si="6"/>
        <v>144.59</v>
      </c>
      <c r="AZ6" s="35" t="str">
        <f t="shared" si="6"/>
        <v>-</v>
      </c>
      <c r="BA6" s="35" t="str">
        <f t="shared" si="6"/>
        <v>-</v>
      </c>
      <c r="BB6" s="35">
        <f t="shared" si="6"/>
        <v>46.78</v>
      </c>
      <c r="BC6" s="35">
        <f t="shared" si="6"/>
        <v>47.44</v>
      </c>
      <c r="BD6" s="35">
        <f t="shared" si="6"/>
        <v>49.18</v>
      </c>
      <c r="BE6" s="34" t="str">
        <f>IF(BE7="","",IF(BE7="-","【-】","【"&amp;SUBSTITUTE(TEXT(BE7,"#,##0.00"),"-","△")&amp;"】"))</f>
        <v>【54.23】</v>
      </c>
      <c r="BF6" s="35" t="str">
        <f>IF(BF7="",NA(),BF7)</f>
        <v>-</v>
      </c>
      <c r="BG6" s="35" t="str">
        <f t="shared" ref="BG6:BO6" si="7">IF(BG7="",NA(),BG7)</f>
        <v>-</v>
      </c>
      <c r="BH6" s="35">
        <f t="shared" si="7"/>
        <v>4141.99</v>
      </c>
      <c r="BI6" s="35">
        <f t="shared" si="7"/>
        <v>4092.82</v>
      </c>
      <c r="BJ6" s="35">
        <f t="shared" si="7"/>
        <v>4148.47</v>
      </c>
      <c r="BK6" s="35" t="str">
        <f t="shared" si="7"/>
        <v>-</v>
      </c>
      <c r="BL6" s="35" t="str">
        <f t="shared" si="7"/>
        <v>-</v>
      </c>
      <c r="BM6" s="35">
        <f t="shared" si="7"/>
        <v>1298.9100000000001</v>
      </c>
      <c r="BN6" s="35">
        <f t="shared" si="7"/>
        <v>1243.71</v>
      </c>
      <c r="BO6" s="35">
        <f t="shared" si="7"/>
        <v>1194.1500000000001</v>
      </c>
      <c r="BP6" s="34" t="str">
        <f>IF(BP7="","",IF(BP7="-","【-】","【"&amp;SUBSTITUTE(TEXT(BP7,"#,##0.00"),"-","△")&amp;"】"))</f>
        <v>【1,209.40】</v>
      </c>
      <c r="BQ6" s="35" t="str">
        <f>IF(BQ7="",NA(),BQ7)</f>
        <v>-</v>
      </c>
      <c r="BR6" s="35" t="str">
        <f t="shared" ref="BR6:BZ6" si="8">IF(BR7="",NA(),BR7)</f>
        <v>-</v>
      </c>
      <c r="BS6" s="35">
        <f t="shared" si="8"/>
        <v>111.25</v>
      </c>
      <c r="BT6" s="35">
        <f t="shared" si="8"/>
        <v>100</v>
      </c>
      <c r="BU6" s="35">
        <f t="shared" si="8"/>
        <v>100</v>
      </c>
      <c r="BV6" s="35" t="str">
        <f t="shared" si="8"/>
        <v>-</v>
      </c>
      <c r="BW6" s="35" t="str">
        <f t="shared" si="8"/>
        <v>-</v>
      </c>
      <c r="BX6" s="35">
        <f t="shared" si="8"/>
        <v>69.87</v>
      </c>
      <c r="BY6" s="35">
        <f t="shared" si="8"/>
        <v>74.3</v>
      </c>
      <c r="BZ6" s="35">
        <f t="shared" si="8"/>
        <v>72.260000000000005</v>
      </c>
      <c r="CA6" s="34" t="str">
        <f>IF(CA7="","",IF(CA7="-","【-】","【"&amp;SUBSTITUTE(TEXT(CA7,"#,##0.00"),"-","△")&amp;"】"))</f>
        <v>【74.48】</v>
      </c>
      <c r="CB6" s="35" t="str">
        <f>IF(CB7="",NA(),CB7)</f>
        <v>-</v>
      </c>
      <c r="CC6" s="35" t="str">
        <f t="shared" ref="CC6:CK6" si="9">IF(CC7="",NA(),CC7)</f>
        <v>-</v>
      </c>
      <c r="CD6" s="35">
        <f t="shared" si="9"/>
        <v>137.84</v>
      </c>
      <c r="CE6" s="35">
        <f t="shared" si="9"/>
        <v>153.76</v>
      </c>
      <c r="CF6" s="35">
        <f t="shared" si="9"/>
        <v>153.72</v>
      </c>
      <c r="CG6" s="35" t="str">
        <f t="shared" si="9"/>
        <v>-</v>
      </c>
      <c r="CH6" s="35" t="str">
        <f t="shared" si="9"/>
        <v>-</v>
      </c>
      <c r="CI6" s="35">
        <f t="shared" si="9"/>
        <v>234.96</v>
      </c>
      <c r="CJ6" s="35">
        <f t="shared" si="9"/>
        <v>221.81</v>
      </c>
      <c r="CK6" s="35">
        <f t="shared" si="9"/>
        <v>230.02</v>
      </c>
      <c r="CL6" s="34" t="str">
        <f>IF(CL7="","",IF(CL7="-","【-】","【"&amp;SUBSTITUTE(TEXT(CL7,"#,##0.00"),"-","△")&amp;"】"))</f>
        <v>【219.46】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 t="str">
        <f t="shared" si="10"/>
        <v>-</v>
      </c>
      <c r="CS6" s="35" t="str">
        <f t="shared" si="10"/>
        <v>-</v>
      </c>
      <c r="CT6" s="35">
        <f t="shared" si="10"/>
        <v>42.9</v>
      </c>
      <c r="CU6" s="35">
        <f t="shared" si="10"/>
        <v>43.36</v>
      </c>
      <c r="CV6" s="35">
        <f t="shared" si="10"/>
        <v>42.56</v>
      </c>
      <c r="CW6" s="34" t="str">
        <f>IF(CW7="","",IF(CW7="-","【-】","【"&amp;SUBSTITUTE(TEXT(CW7,"#,##0.00"),"-","△")&amp;"】"))</f>
        <v>【42.82】</v>
      </c>
      <c r="CX6" s="35" t="str">
        <f>IF(CX7="",NA(),CX7)</f>
        <v>-</v>
      </c>
      <c r="CY6" s="35" t="str">
        <f t="shared" ref="CY6:DG6" si="11">IF(CY7="",NA(),CY7)</f>
        <v>-</v>
      </c>
      <c r="CZ6" s="35">
        <f t="shared" si="11"/>
        <v>76.510000000000005</v>
      </c>
      <c r="DA6" s="35">
        <f t="shared" si="11"/>
        <v>77.569999999999993</v>
      </c>
      <c r="DB6" s="35">
        <f t="shared" si="11"/>
        <v>79.040000000000006</v>
      </c>
      <c r="DC6" s="35" t="str">
        <f t="shared" si="11"/>
        <v>-</v>
      </c>
      <c r="DD6" s="35" t="str">
        <f t="shared" si="11"/>
        <v>-</v>
      </c>
      <c r="DE6" s="35">
        <f t="shared" si="11"/>
        <v>83.5</v>
      </c>
      <c r="DF6" s="35">
        <f t="shared" si="11"/>
        <v>83.06</v>
      </c>
      <c r="DG6" s="35">
        <f t="shared" si="11"/>
        <v>83.32</v>
      </c>
      <c r="DH6" s="34" t="str">
        <f>IF(DH7="","",IF(DH7="-","【-】","【"&amp;SUBSTITUTE(TEXT(DH7,"#,##0.00"),"-","△")&amp;"】"))</f>
        <v>【83.36】</v>
      </c>
      <c r="DI6" s="35" t="str">
        <f>IF(DI7="",NA(),DI7)</f>
        <v>-</v>
      </c>
      <c r="DJ6" s="35" t="str">
        <f t="shared" ref="DJ6:DR6" si="12">IF(DJ7="",NA(),DJ7)</f>
        <v>-</v>
      </c>
      <c r="DK6" s="35">
        <f t="shared" si="12"/>
        <v>2.1800000000000002</v>
      </c>
      <c r="DL6" s="35">
        <f t="shared" si="12"/>
        <v>4.26</v>
      </c>
      <c r="DM6" s="35">
        <f t="shared" si="12"/>
        <v>6.3</v>
      </c>
      <c r="DN6" s="35" t="str">
        <f t="shared" si="12"/>
        <v>-</v>
      </c>
      <c r="DO6" s="35" t="str">
        <f t="shared" si="12"/>
        <v>-</v>
      </c>
      <c r="DP6" s="35">
        <f t="shared" si="12"/>
        <v>22.77</v>
      </c>
      <c r="DQ6" s="35">
        <f t="shared" si="12"/>
        <v>23.93</v>
      </c>
      <c r="DR6" s="35">
        <f t="shared" si="12"/>
        <v>24.68</v>
      </c>
      <c r="DS6" s="34" t="str">
        <f>IF(DS7="","",IF(DS7="-","【-】","【"&amp;SUBSTITUTE(TEXT(DS7,"#,##0.00"),"-","△")&amp;"】"))</f>
        <v>【24.88】</v>
      </c>
      <c r="DT6" s="35" t="str">
        <f>IF(DT7="",NA(),DT7)</f>
        <v>-</v>
      </c>
      <c r="DU6" s="35" t="str">
        <f t="shared" ref="DU6:EC6" si="13">IF(DU7="",NA(),DU7)</f>
        <v>-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5" t="str">
        <f t="shared" si="13"/>
        <v>-</v>
      </c>
      <c r="DZ6" s="35" t="str">
        <f t="shared" si="13"/>
        <v>-</v>
      </c>
      <c r="EA6" s="34">
        <f t="shared" si="13"/>
        <v>0</v>
      </c>
      <c r="EB6" s="34">
        <f t="shared" si="13"/>
        <v>0</v>
      </c>
      <c r="EC6" s="35">
        <f t="shared" si="13"/>
        <v>0.01</v>
      </c>
      <c r="ED6" s="34" t="str">
        <f>IF(ED7="","",IF(ED7="-","【-】","【"&amp;SUBSTITUTE(TEXT(ED7,"#,##0.00"),"-","△")&amp;"】"))</f>
        <v>【0.01】</v>
      </c>
      <c r="EE6" s="35" t="str">
        <f>IF(EE7="",NA(),EE7)</f>
        <v>-</v>
      </c>
      <c r="EF6" s="35" t="str">
        <f t="shared" ref="EF6:EN6" si="14">IF(EF7="",NA(),EF7)</f>
        <v>-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 t="str">
        <f t="shared" si="14"/>
        <v>-</v>
      </c>
      <c r="EK6" s="35" t="str">
        <f t="shared" si="14"/>
        <v>-</v>
      </c>
      <c r="EL6" s="35">
        <f t="shared" si="14"/>
        <v>0.09</v>
      </c>
      <c r="EM6" s="35">
        <f t="shared" si="14"/>
        <v>0.09</v>
      </c>
      <c r="EN6" s="35">
        <f t="shared" si="14"/>
        <v>0.13</v>
      </c>
      <c r="EO6" s="34" t="str">
        <f>IF(EO7="","",IF(EO7="-","【-】","【"&amp;SUBSTITUTE(TEXT(EO7,"#,##0.00"),"-","△")&amp;"】"))</f>
        <v>【0.12】</v>
      </c>
    </row>
    <row r="7" spans="1:148" s="36" customFormat="1" x14ac:dyDescent="0.15">
      <c r="A7" s="28"/>
      <c r="B7" s="37">
        <v>2018</v>
      </c>
      <c r="C7" s="37">
        <v>169048</v>
      </c>
      <c r="D7" s="37">
        <v>46</v>
      </c>
      <c r="E7" s="37">
        <v>17</v>
      </c>
      <c r="F7" s="37">
        <v>4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43.78</v>
      </c>
      <c r="P7" s="38">
        <v>25.92</v>
      </c>
      <c r="Q7" s="38">
        <v>88.05</v>
      </c>
      <c r="R7" s="38">
        <v>3240</v>
      </c>
      <c r="S7" s="38" t="s">
        <v>102</v>
      </c>
      <c r="T7" s="38" t="s">
        <v>102</v>
      </c>
      <c r="U7" s="38" t="s">
        <v>102</v>
      </c>
      <c r="V7" s="38">
        <v>12886</v>
      </c>
      <c r="W7" s="38">
        <v>4.43</v>
      </c>
      <c r="X7" s="38">
        <v>2908.8</v>
      </c>
      <c r="Y7" s="38" t="s">
        <v>102</v>
      </c>
      <c r="Z7" s="38" t="s">
        <v>102</v>
      </c>
      <c r="AA7" s="38">
        <v>119.57</v>
      </c>
      <c r="AB7" s="38">
        <v>114.33</v>
      </c>
      <c r="AC7" s="38">
        <v>126.72</v>
      </c>
      <c r="AD7" s="38" t="s">
        <v>102</v>
      </c>
      <c r="AE7" s="38" t="s">
        <v>102</v>
      </c>
      <c r="AF7" s="38">
        <v>100.85</v>
      </c>
      <c r="AG7" s="38">
        <v>102.13</v>
      </c>
      <c r="AH7" s="38">
        <v>101.72</v>
      </c>
      <c r="AI7" s="38">
        <v>101.92</v>
      </c>
      <c r="AJ7" s="38" t="s">
        <v>102</v>
      </c>
      <c r="AK7" s="38" t="s">
        <v>102</v>
      </c>
      <c r="AL7" s="38">
        <v>0</v>
      </c>
      <c r="AM7" s="38">
        <v>0</v>
      </c>
      <c r="AN7" s="38">
        <v>0</v>
      </c>
      <c r="AO7" s="38" t="s">
        <v>102</v>
      </c>
      <c r="AP7" s="38" t="s">
        <v>102</v>
      </c>
      <c r="AQ7" s="38">
        <v>110.77</v>
      </c>
      <c r="AR7" s="38">
        <v>109.51</v>
      </c>
      <c r="AS7" s="38">
        <v>112.88</v>
      </c>
      <c r="AT7" s="38">
        <v>88.06</v>
      </c>
      <c r="AU7" s="38" t="s">
        <v>102</v>
      </c>
      <c r="AV7" s="38" t="s">
        <v>102</v>
      </c>
      <c r="AW7" s="38">
        <v>102.74</v>
      </c>
      <c r="AX7" s="38">
        <v>125.41</v>
      </c>
      <c r="AY7" s="38">
        <v>144.59</v>
      </c>
      <c r="AZ7" s="38" t="s">
        <v>102</v>
      </c>
      <c r="BA7" s="38" t="s">
        <v>102</v>
      </c>
      <c r="BB7" s="38">
        <v>46.78</v>
      </c>
      <c r="BC7" s="38">
        <v>47.44</v>
      </c>
      <c r="BD7" s="38">
        <v>49.18</v>
      </c>
      <c r="BE7" s="38">
        <v>54.23</v>
      </c>
      <c r="BF7" s="38" t="s">
        <v>102</v>
      </c>
      <c r="BG7" s="38" t="s">
        <v>102</v>
      </c>
      <c r="BH7" s="38">
        <v>4141.99</v>
      </c>
      <c r="BI7" s="38">
        <v>4092.82</v>
      </c>
      <c r="BJ7" s="38">
        <v>4148.47</v>
      </c>
      <c r="BK7" s="38" t="s">
        <v>102</v>
      </c>
      <c r="BL7" s="38" t="s">
        <v>102</v>
      </c>
      <c r="BM7" s="38">
        <v>1298.9100000000001</v>
      </c>
      <c r="BN7" s="38">
        <v>1243.71</v>
      </c>
      <c r="BO7" s="38">
        <v>1194.1500000000001</v>
      </c>
      <c r="BP7" s="38">
        <v>1209.4000000000001</v>
      </c>
      <c r="BQ7" s="38" t="s">
        <v>102</v>
      </c>
      <c r="BR7" s="38" t="s">
        <v>102</v>
      </c>
      <c r="BS7" s="38">
        <v>111.25</v>
      </c>
      <c r="BT7" s="38">
        <v>100</v>
      </c>
      <c r="BU7" s="38">
        <v>100</v>
      </c>
      <c r="BV7" s="38" t="s">
        <v>102</v>
      </c>
      <c r="BW7" s="38" t="s">
        <v>102</v>
      </c>
      <c r="BX7" s="38">
        <v>69.87</v>
      </c>
      <c r="BY7" s="38">
        <v>74.3</v>
      </c>
      <c r="BZ7" s="38">
        <v>72.260000000000005</v>
      </c>
      <c r="CA7" s="38">
        <v>74.48</v>
      </c>
      <c r="CB7" s="38" t="s">
        <v>102</v>
      </c>
      <c r="CC7" s="38" t="s">
        <v>102</v>
      </c>
      <c r="CD7" s="38">
        <v>137.84</v>
      </c>
      <c r="CE7" s="38">
        <v>153.76</v>
      </c>
      <c r="CF7" s="38">
        <v>153.72</v>
      </c>
      <c r="CG7" s="38" t="s">
        <v>102</v>
      </c>
      <c r="CH7" s="38" t="s">
        <v>102</v>
      </c>
      <c r="CI7" s="38">
        <v>234.96</v>
      </c>
      <c r="CJ7" s="38">
        <v>221.81</v>
      </c>
      <c r="CK7" s="38">
        <v>230.02</v>
      </c>
      <c r="CL7" s="38">
        <v>219.46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 t="s">
        <v>102</v>
      </c>
      <c r="CR7" s="38" t="s">
        <v>102</v>
      </c>
      <c r="CS7" s="38" t="s">
        <v>102</v>
      </c>
      <c r="CT7" s="38">
        <v>42.9</v>
      </c>
      <c r="CU7" s="38">
        <v>43.36</v>
      </c>
      <c r="CV7" s="38">
        <v>42.56</v>
      </c>
      <c r="CW7" s="38">
        <v>42.82</v>
      </c>
      <c r="CX7" s="38" t="s">
        <v>102</v>
      </c>
      <c r="CY7" s="38" t="s">
        <v>102</v>
      </c>
      <c r="CZ7" s="38">
        <v>76.510000000000005</v>
      </c>
      <c r="DA7" s="38">
        <v>77.569999999999993</v>
      </c>
      <c r="DB7" s="38">
        <v>79.040000000000006</v>
      </c>
      <c r="DC7" s="38" t="s">
        <v>102</v>
      </c>
      <c r="DD7" s="38" t="s">
        <v>102</v>
      </c>
      <c r="DE7" s="38">
        <v>83.5</v>
      </c>
      <c r="DF7" s="38">
        <v>83.06</v>
      </c>
      <c r="DG7" s="38">
        <v>83.32</v>
      </c>
      <c r="DH7" s="38">
        <v>83.36</v>
      </c>
      <c r="DI7" s="38" t="s">
        <v>102</v>
      </c>
      <c r="DJ7" s="38" t="s">
        <v>102</v>
      </c>
      <c r="DK7" s="38">
        <v>2.1800000000000002</v>
      </c>
      <c r="DL7" s="38">
        <v>4.26</v>
      </c>
      <c r="DM7" s="38">
        <v>6.3</v>
      </c>
      <c r="DN7" s="38" t="s">
        <v>102</v>
      </c>
      <c r="DO7" s="38" t="s">
        <v>102</v>
      </c>
      <c r="DP7" s="38">
        <v>22.77</v>
      </c>
      <c r="DQ7" s="38">
        <v>23.93</v>
      </c>
      <c r="DR7" s="38">
        <v>24.68</v>
      </c>
      <c r="DS7" s="38">
        <v>24.88</v>
      </c>
      <c r="DT7" s="38" t="s">
        <v>102</v>
      </c>
      <c r="DU7" s="38" t="s">
        <v>102</v>
      </c>
      <c r="DV7" s="38">
        <v>0</v>
      </c>
      <c r="DW7" s="38">
        <v>0</v>
      </c>
      <c r="DX7" s="38">
        <v>0</v>
      </c>
      <c r="DY7" s="38" t="s">
        <v>102</v>
      </c>
      <c r="DZ7" s="38" t="s">
        <v>102</v>
      </c>
      <c r="EA7" s="38">
        <v>0</v>
      </c>
      <c r="EB7" s="38">
        <v>0</v>
      </c>
      <c r="EC7" s="38">
        <v>0.01</v>
      </c>
      <c r="ED7" s="38">
        <v>0.01</v>
      </c>
      <c r="EE7" s="38" t="s">
        <v>102</v>
      </c>
      <c r="EF7" s="38" t="s">
        <v>102</v>
      </c>
      <c r="EG7" s="38">
        <v>0</v>
      </c>
      <c r="EH7" s="38">
        <v>0</v>
      </c>
      <c r="EI7" s="38">
        <v>0</v>
      </c>
      <c r="EJ7" s="38" t="s">
        <v>102</v>
      </c>
      <c r="EK7" s="38" t="s">
        <v>102</v>
      </c>
      <c r="EL7" s="38">
        <v>0.09</v>
      </c>
      <c r="EM7" s="38">
        <v>0.09</v>
      </c>
      <c r="EN7" s="38">
        <v>0.13</v>
      </c>
      <c r="EO7" s="38">
        <v>0.12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>DATEVALUE($B$6-4&amp;"年1月1日")</f>
        <v>41640</v>
      </c>
      <c r="C10" s="41">
        <f>DATEVALUE($B$6-3&amp;"年1月1日")</f>
        <v>42005</v>
      </c>
      <c r="D10" s="41">
        <f>DATEVALUE($B$6-2&amp;"年1月1日")</f>
        <v>42370</v>
      </c>
      <c r="E10" s="41">
        <f>DATEVALUE($B$6-1&amp;"年1月1日")</f>
        <v>42736</v>
      </c>
      <c r="F10" s="41">
        <f>DATEVALUE($B$6&amp;"年1月1日")</f>
        <v>43101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富山県</cp:lastModifiedBy>
  <dcterms:modified xsi:type="dcterms:W3CDTF">2020-03-04T05:51:59Z</dcterms:modified>
</cp:coreProperties>
</file>